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ata\Documents\★仮保管\202303_ツール・バージョンアップ\"/>
    </mc:Choice>
  </mc:AlternateContent>
  <xr:revisionPtr revIDLastSave="0" documentId="8_{85F1BD8C-C071-452D-A49F-B6B8E7DF4F14}" xr6:coauthVersionLast="47" xr6:coauthVersionMax="47" xr10:uidLastSave="{00000000-0000-0000-0000-000000000000}"/>
  <bookViews>
    <workbookView xWindow="-108" yWindow="-108" windowWidth="23256" windowHeight="12576" xr2:uid="{AF6CE87A-2ACB-421D-A003-B512A3B580CB}"/>
  </bookViews>
  <sheets>
    <sheet name="入力シート" sheetId="1" r:id="rId1"/>
    <sheet name="保険料テーブル（一般診療所）" sheetId="2" r:id="rId2"/>
    <sheet name="保険料テーブル（歯科診療所）" sheetId="4" r:id="rId3"/>
    <sheet name="管理表" sheetId="6" r:id="rId4"/>
  </sheets>
  <definedNames>
    <definedName name="_xlnm.Print_Area" localSheetId="0">入力シート!$A$1:$G$31</definedName>
    <definedName name="_xlnm.Print_Area" localSheetId="1">'保険料テーブル（一般診療所）'!$A$1:$I$31</definedName>
    <definedName name="_xlnm.Print_Area" localSheetId="2">'保険料テーブル（歯科診療所）'!$A$1:$I$31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O5" i="6" s="1"/>
  <c r="D18" i="1"/>
  <c r="M5" i="6" s="1"/>
  <c r="D25" i="1"/>
  <c r="D24" i="1"/>
  <c r="I7" i="6" l="1"/>
  <c r="AK7" i="6"/>
  <c r="J7" i="6"/>
  <c r="V5" i="6" l="1"/>
  <c r="S5" i="6"/>
  <c r="Q5" i="6"/>
  <c r="AC5" i="6"/>
  <c r="AB5" i="6"/>
  <c r="Z5" i="6"/>
  <c r="Y5" i="6"/>
  <c r="X5" i="6"/>
  <c r="W5" i="6"/>
  <c r="U5" i="6"/>
  <c r="L5" i="6"/>
  <c r="H5" i="6"/>
  <c r="G5" i="6"/>
  <c r="D5" i="6"/>
  <c r="F5" i="6" s="1"/>
  <c r="T5" i="6"/>
  <c r="R5" i="6"/>
  <c r="K5" i="6" l="1"/>
  <c r="D26" i="1" l="1"/>
  <c r="AE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Tomoko Hoshiba</author>
  </authors>
  <commentList>
    <comment ref="A3" authorId="0" shapeId="0" xr:uid="{A2CD00ED-3E62-4DAD-9412-1CD41933D558}">
      <text>
        <r>
          <rPr>
            <sz val="10"/>
            <color indexed="81"/>
            <rFont val="Meiryo UI"/>
            <family val="3"/>
            <charset val="128"/>
          </rPr>
          <t>計上対象=1のデータを「計上用」の対象とします。</t>
        </r>
      </text>
    </comment>
  </commentList>
</comments>
</file>

<file path=xl/sharedStrings.xml><?xml version="1.0" encoding="utf-8"?>
<sst xmlns="http://schemas.openxmlformats.org/spreadsheetml/2006/main" count="170" uniqueCount="125">
  <si>
    <t>A</t>
    <phoneticPr fontId="3"/>
  </si>
  <si>
    <t>B</t>
    <phoneticPr fontId="3"/>
  </si>
  <si>
    <t>C</t>
    <phoneticPr fontId="3"/>
  </si>
  <si>
    <t>始期</t>
    <rPh sb="0" eb="2">
      <t>シキ</t>
    </rPh>
    <phoneticPr fontId="3"/>
  </si>
  <si>
    <t>加入者区分</t>
    <rPh sb="0" eb="5">
      <t>カニュウシャクブン</t>
    </rPh>
    <phoneticPr fontId="3"/>
  </si>
  <si>
    <t>氏名</t>
    <rPh sb="0" eb="2">
      <t>シメイ</t>
    </rPh>
    <phoneticPr fontId="3"/>
  </si>
  <si>
    <t>TEL</t>
    <phoneticPr fontId="3"/>
  </si>
  <si>
    <t>メールアドレス</t>
    <phoneticPr fontId="3"/>
  </si>
  <si>
    <t>加入者住所</t>
    <rPh sb="0" eb="5">
      <t>カニュウシャジュウショ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</si>
  <si>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</si>
  <si>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</si>
  <si>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他の医師賠償責任保険契約等</t>
    <rPh sb="0" eb="1">
      <t>ホカ</t>
    </rPh>
    <rPh sb="2" eb="6">
      <t>イシバイショウ</t>
    </rPh>
    <rPh sb="6" eb="8">
      <t>セキニン</t>
    </rPh>
    <rPh sb="8" eb="10">
      <t>ホケン</t>
    </rPh>
    <rPh sb="10" eb="12">
      <t>ケイヤク</t>
    </rPh>
    <rPh sb="12" eb="13">
      <t>トウ</t>
    </rPh>
    <phoneticPr fontId="3"/>
  </si>
  <si>
    <t>有無</t>
    <rPh sb="0" eb="2">
      <t>ウム</t>
    </rPh>
    <phoneticPr fontId="3"/>
  </si>
  <si>
    <t>保険会社名</t>
    <rPh sb="0" eb="4">
      <t>ホケンガイシャ</t>
    </rPh>
    <rPh sb="4" eb="5">
      <t>メイ</t>
    </rPh>
    <phoneticPr fontId="3"/>
  </si>
  <si>
    <t>保険金額</t>
    <rPh sb="0" eb="4">
      <t>ホケンキンガク</t>
    </rPh>
    <phoneticPr fontId="3"/>
  </si>
  <si>
    <t>保険料支払方法</t>
    <rPh sb="0" eb="3">
      <t>ホケンリョウ</t>
    </rPh>
    <rPh sb="3" eb="5">
      <t>シハライ</t>
    </rPh>
    <rPh sb="5" eb="7">
      <t>ホウホウ</t>
    </rPh>
    <phoneticPr fontId="3"/>
  </si>
  <si>
    <t>ご希望プラン</t>
    <rPh sb="1" eb="3">
      <t>キボウ</t>
    </rPh>
    <phoneticPr fontId="3"/>
  </si>
  <si>
    <t>損害賠償</t>
    <rPh sb="0" eb="4">
      <t>ソンガイバイショウ</t>
    </rPh>
    <phoneticPr fontId="3"/>
  </si>
  <si>
    <t>補償</t>
    <rPh sb="0" eb="2">
      <t>ホショウ</t>
    </rPh>
    <phoneticPr fontId="3"/>
  </si>
  <si>
    <t>漢字</t>
    <rPh sb="0" eb="2">
      <t>カンジ</t>
    </rPh>
    <phoneticPr fontId="3"/>
  </si>
  <si>
    <t>カナ</t>
    <phoneticPr fontId="3"/>
  </si>
  <si>
    <t>項目</t>
    <rPh sb="0" eb="2">
      <t>コウモク</t>
    </rPh>
    <phoneticPr fontId="3"/>
  </si>
  <si>
    <t>合計保険料</t>
    <rPh sb="0" eb="2">
      <t>ゴウケイ</t>
    </rPh>
    <rPh sb="2" eb="5">
      <t>ホケンリョウ</t>
    </rPh>
    <phoneticPr fontId="3"/>
  </si>
  <si>
    <t>保険始期</t>
    <rPh sb="0" eb="4">
      <t>ホケンシキ</t>
    </rPh>
    <phoneticPr fontId="3"/>
  </si>
  <si>
    <t>保険料（円）</t>
    <rPh sb="0" eb="3">
      <t>ホケンリョウ</t>
    </rPh>
    <rPh sb="4" eb="5">
      <t>エン</t>
    </rPh>
    <phoneticPr fontId="3"/>
  </si>
  <si>
    <t>補償プラン</t>
    <rPh sb="0" eb="2">
      <t>ホショウ</t>
    </rPh>
    <phoneticPr fontId="3"/>
  </si>
  <si>
    <t>読替え</t>
    <rPh sb="0" eb="2">
      <t>ヨミカ</t>
    </rPh>
    <phoneticPr fontId="3"/>
  </si>
  <si>
    <t>会員番号（ハイフンなし）</t>
    <rPh sb="0" eb="2">
      <t>カイイン</t>
    </rPh>
    <rPh sb="2" eb="4">
      <t>バンゴウ</t>
    </rPh>
    <phoneticPr fontId="3"/>
  </si>
  <si>
    <t>再生医療サポート保険（自由診療）加入申込票　　診療所用</t>
    <rPh sb="0" eb="4">
      <t>サイセイイリョウ</t>
    </rPh>
    <rPh sb="8" eb="10">
      <t>ホケン</t>
    </rPh>
    <rPh sb="11" eb="15">
      <t>ジユウシンリョウ</t>
    </rPh>
    <rPh sb="16" eb="21">
      <t>カニュウモウシコミヒョウ</t>
    </rPh>
    <rPh sb="23" eb="26">
      <t>シンリョウショ</t>
    </rPh>
    <rPh sb="26" eb="27">
      <t>ヨウ</t>
    </rPh>
    <phoneticPr fontId="3"/>
  </si>
  <si>
    <t>診療所名称</t>
    <rPh sb="0" eb="3">
      <t>シンリョウショ</t>
    </rPh>
    <rPh sb="3" eb="5">
      <t>メイショウ</t>
    </rPh>
    <phoneticPr fontId="3"/>
  </si>
  <si>
    <t>入力欄</t>
    <rPh sb="0" eb="2">
      <t>ニュウリョク</t>
    </rPh>
    <rPh sb="2" eb="3">
      <t>ラン</t>
    </rPh>
    <phoneticPr fontId="3"/>
  </si>
  <si>
    <t>保険料テーブル（歯科診療所）</t>
    <rPh sb="0" eb="3">
      <t>ホケンリョウ</t>
    </rPh>
    <rPh sb="8" eb="13">
      <t>シカシンリョウジョ</t>
    </rPh>
    <phoneticPr fontId="3"/>
  </si>
  <si>
    <t>保険料テーブル（一般診療所）</t>
    <rPh sb="0" eb="3">
      <t>ホケンリョウ</t>
    </rPh>
    <rPh sb="8" eb="13">
      <t>イッパンシンリョウジョ</t>
    </rPh>
    <phoneticPr fontId="3"/>
  </si>
  <si>
    <t>診療所の形態</t>
    <rPh sb="0" eb="3">
      <t>シンリョウショ</t>
    </rPh>
    <rPh sb="4" eb="6">
      <t>ケイタイ</t>
    </rPh>
    <phoneticPr fontId="3"/>
  </si>
  <si>
    <t>合計保険料</t>
    <rPh sb="0" eb="2">
      <t>ゴウケイ</t>
    </rPh>
    <rPh sb="2" eb="5">
      <t>ホケンリョウ</t>
    </rPh>
    <phoneticPr fontId="14"/>
  </si>
  <si>
    <t>変更内容</t>
    <rPh sb="0" eb="4">
      <t>ヘンコウナイヨウ</t>
    </rPh>
    <phoneticPr fontId="14"/>
  </si>
  <si>
    <t>加入者住所
の郵便番号
（不要？）</t>
    <rPh sb="0" eb="3">
      <t>カニュウシャ</t>
    </rPh>
    <rPh sb="3" eb="5">
      <t>ジュウショ</t>
    </rPh>
    <rPh sb="7" eb="11">
      <t>ユウビンバンゴウ</t>
    </rPh>
    <rPh sb="13" eb="15">
      <t>フヨウ</t>
    </rPh>
    <phoneticPr fontId="14"/>
  </si>
  <si>
    <t>備考</t>
    <rPh sb="0" eb="2">
      <t>ビコウ</t>
    </rPh>
    <phoneticPr fontId="13"/>
  </si>
  <si>
    <t>562</t>
  </si>
  <si>
    <t>563</t>
  </si>
  <si>
    <t>社員番号</t>
  </si>
  <si>
    <t>特記事項</t>
  </si>
  <si>
    <t>017</t>
  </si>
  <si>
    <t>T46</t>
  </si>
  <si>
    <t>341</t>
  </si>
  <si>
    <t>307</t>
  </si>
  <si>
    <t>399</t>
  </si>
  <si>
    <t>317</t>
  </si>
  <si>
    <t>331</t>
  </si>
  <si>
    <t>診療所のみ</t>
    <rPh sb="0" eb="3">
      <t>シンリョウジョ</t>
    </rPh>
    <phoneticPr fontId="18"/>
  </si>
  <si>
    <t>明細番号</t>
    <rPh sb="0" eb="2">
      <t>メイサイ</t>
    </rPh>
    <rPh sb="2" eb="4">
      <t>バンゴウ</t>
    </rPh>
    <phoneticPr fontId="21"/>
  </si>
  <si>
    <t>計上用明細番号</t>
    <phoneticPr fontId="21"/>
  </si>
  <si>
    <t>証券番号</t>
    <rPh sb="0" eb="2">
      <t>ショウケン</t>
    </rPh>
    <rPh sb="2" eb="4">
      <t>バンゴウ</t>
    </rPh>
    <phoneticPr fontId="21"/>
  </si>
  <si>
    <t>記事欄（ｶﾅ）</t>
  </si>
  <si>
    <t>記名被保険者住所・漢字</t>
  </si>
  <si>
    <t>記名被保険者住所・ｶﾅ</t>
  </si>
  <si>
    <t>会社名</t>
    <rPh sb="0" eb="3">
      <t>カイシャメイ</t>
    </rPh>
    <phoneticPr fontId="18"/>
  </si>
  <si>
    <t>施設名称-漢字</t>
    <rPh sb="5" eb="7">
      <t>カンジ</t>
    </rPh>
    <phoneticPr fontId="21"/>
  </si>
  <si>
    <t>施設名称-カナ</t>
  </si>
  <si>
    <t>施設所在地-漢字</t>
    <rPh sb="6" eb="8">
      <t>カンジ</t>
    </rPh>
    <phoneticPr fontId="21"/>
  </si>
  <si>
    <t>施設所在地-フリガナ</t>
  </si>
  <si>
    <t>加入日</t>
    <rPh sb="0" eb="2">
      <t>カニュウ</t>
    </rPh>
    <rPh sb="2" eb="3">
      <t>ビ</t>
    </rPh>
    <phoneticPr fontId="18"/>
  </si>
  <si>
    <t>加入者区分１
１：医師個人
２：個人診療所
３：医療法人診療所</t>
    <rPh sb="0" eb="3">
      <t>カニュウシャ</t>
    </rPh>
    <rPh sb="3" eb="5">
      <t>クブン</t>
    </rPh>
    <rPh sb="9" eb="11">
      <t>イシ</t>
    </rPh>
    <rPh sb="11" eb="13">
      <t>コジン</t>
    </rPh>
    <rPh sb="16" eb="18">
      <t>コジン</t>
    </rPh>
    <rPh sb="18" eb="21">
      <t>シンリョウジョ</t>
    </rPh>
    <rPh sb="24" eb="26">
      <t>イリョウ</t>
    </rPh>
    <rPh sb="26" eb="28">
      <t>ホウジン</t>
    </rPh>
    <rPh sb="28" eb="31">
      <t>シンリョウジョ</t>
    </rPh>
    <phoneticPr fontId="18"/>
  </si>
  <si>
    <t>加入者区分２
１：歯科
２：医科（歯科以外）</t>
    <rPh sb="0" eb="3">
      <t>カニュウシャ</t>
    </rPh>
    <rPh sb="3" eb="5">
      <t>クブン</t>
    </rPh>
    <rPh sb="9" eb="11">
      <t>シカ</t>
    </rPh>
    <rPh sb="14" eb="16">
      <t>イカ</t>
    </rPh>
    <rPh sb="17" eb="19">
      <t>シカ</t>
    </rPh>
    <rPh sb="19" eb="21">
      <t>イガイ</t>
    </rPh>
    <phoneticPr fontId="18"/>
  </si>
  <si>
    <t>加入プラン
＜賠償責任＞
医師個人（１～６）
診療所（１～８）</t>
    <rPh sb="0" eb="2">
      <t>カニュウ</t>
    </rPh>
    <rPh sb="7" eb="9">
      <t>バイショウ</t>
    </rPh>
    <rPh sb="9" eb="11">
      <t>セキニン</t>
    </rPh>
    <rPh sb="13" eb="15">
      <t>イシ</t>
    </rPh>
    <rPh sb="15" eb="17">
      <t>コジン</t>
    </rPh>
    <rPh sb="23" eb="26">
      <t>シンリョウジョ</t>
    </rPh>
    <phoneticPr fontId="18"/>
  </si>
  <si>
    <t>加入プラン
＜補償責任＞
A:1
B:2
C:3</t>
    <rPh sb="0" eb="2">
      <t>カニュウ</t>
    </rPh>
    <rPh sb="7" eb="9">
      <t>ホショウ</t>
    </rPh>
    <rPh sb="9" eb="11">
      <t>セキニン</t>
    </rPh>
    <phoneticPr fontId="18"/>
  </si>
  <si>
    <t>電話番号</t>
    <rPh sb="0" eb="2">
      <t>デンワ</t>
    </rPh>
    <rPh sb="2" eb="4">
      <t>バンゴウ</t>
    </rPh>
    <phoneticPr fontId="21"/>
  </si>
  <si>
    <t>保険料支払方法
１：振込
２：口座振替</t>
    <rPh sb="0" eb="3">
      <t>ホケンリョウ</t>
    </rPh>
    <rPh sb="3" eb="5">
      <t>シハラ</t>
    </rPh>
    <rPh sb="5" eb="7">
      <t>ホウホウ</t>
    </rPh>
    <rPh sb="10" eb="12">
      <t>フリコミ</t>
    </rPh>
    <rPh sb="15" eb="17">
      <t>コウザ</t>
    </rPh>
    <rPh sb="17" eb="19">
      <t>フリカエ</t>
    </rPh>
    <phoneticPr fontId="21"/>
  </si>
  <si>
    <t>メールアドレス</t>
    <phoneticPr fontId="21"/>
  </si>
  <si>
    <t>1を入力</t>
    <rPh sb="2" eb="4">
      <t>ニュウリョク</t>
    </rPh>
    <phoneticPr fontId="21"/>
  </si>
  <si>
    <t>098</t>
    <phoneticPr fontId="18"/>
  </si>
  <si>
    <t>021</t>
    <phoneticPr fontId="21"/>
  </si>
  <si>
    <t>Y34</t>
    <phoneticPr fontId="18"/>
  </si>
  <si>
    <t>保険料済
フラグ
1：入金</t>
    <rPh sb="0" eb="3">
      <t>ホケンリョウ</t>
    </rPh>
    <rPh sb="3" eb="4">
      <t>スミ</t>
    </rPh>
    <rPh sb="11" eb="13">
      <t>ニュウキン</t>
    </rPh>
    <phoneticPr fontId="14"/>
  </si>
  <si>
    <t>口振依頼書
1：問題なし
2：不備修正中
3：振込に変更</t>
    <rPh sb="0" eb="2">
      <t>クチブリ</t>
    </rPh>
    <rPh sb="1" eb="2">
      <t>シン</t>
    </rPh>
    <rPh sb="2" eb="5">
      <t>イライショ</t>
    </rPh>
    <rPh sb="8" eb="10">
      <t>モンダイ</t>
    </rPh>
    <rPh sb="15" eb="17">
      <t>フビ</t>
    </rPh>
    <rPh sb="17" eb="20">
      <t>シュウセイチュウ</t>
    </rPh>
    <rPh sb="23" eb="25">
      <t>フリコミ</t>
    </rPh>
    <rPh sb="26" eb="28">
      <t>ヘンコウ</t>
    </rPh>
    <phoneticPr fontId="14"/>
  </si>
  <si>
    <t>保険料
不払解除
1：解除</t>
    <rPh sb="0" eb="3">
      <t>ホケンリョウ</t>
    </rPh>
    <rPh sb="4" eb="6">
      <t>フバラ</t>
    </rPh>
    <rPh sb="6" eb="8">
      <t>カイジョ</t>
    </rPh>
    <rPh sb="11" eb="13">
      <t>カイジョ</t>
    </rPh>
    <phoneticPr fontId="14"/>
  </si>
  <si>
    <t>継続せず、変更
1：7/1継続せず
2：7/1加入・変更
3：8/1以降加入・変更
4：中途解約</t>
    <rPh sb="0" eb="2">
      <t>ケイゾク</t>
    </rPh>
    <rPh sb="5" eb="7">
      <t>ヘンコウ</t>
    </rPh>
    <rPh sb="13" eb="15">
      <t>ケイゾク</t>
    </rPh>
    <rPh sb="23" eb="25">
      <t>カニュウ</t>
    </rPh>
    <rPh sb="26" eb="28">
      <t>ヘンコウ</t>
    </rPh>
    <rPh sb="34" eb="36">
      <t>イコウ</t>
    </rPh>
    <rPh sb="36" eb="38">
      <t>カニュウ</t>
    </rPh>
    <rPh sb="39" eb="41">
      <t>ヘンコウ</t>
    </rPh>
    <rPh sb="44" eb="48">
      <t>チュウトカイヤク</t>
    </rPh>
    <phoneticPr fontId="14"/>
  </si>
  <si>
    <t>↑</t>
    <phoneticPr fontId="3"/>
  </si>
  <si>
    <t>↑</t>
  </si>
  <si>
    <t>手入力する</t>
    <rPh sb="0" eb="3">
      <t>テニュウリョク</t>
    </rPh>
    <phoneticPr fontId="3"/>
  </si>
  <si>
    <t>B列、D列をもとに表示</t>
    <rPh sb="1" eb="2">
      <t>レツ</t>
    </rPh>
    <rPh sb="4" eb="5">
      <t>レツ</t>
    </rPh>
    <rPh sb="9" eb="11">
      <t>ヒョウジ</t>
    </rPh>
    <phoneticPr fontId="3"/>
  </si>
  <si>
    <t>※社員番号（＝会員番号）ごとの通し番号</t>
    <phoneticPr fontId="3"/>
  </si>
  <si>
    <t>加入者住所</t>
    <rPh sb="0" eb="3">
      <t>カニュウシャ</t>
    </rPh>
    <rPh sb="3" eb="5">
      <t>ジュウショ</t>
    </rPh>
    <phoneticPr fontId="3"/>
  </si>
  <si>
    <t>「振込」または「口座振替」から選択ください</t>
    <rPh sb="1" eb="3">
      <t>フリコミ</t>
    </rPh>
    <rPh sb="8" eb="12">
      <t>コウザフリカエ</t>
    </rPh>
    <rPh sb="15" eb="17">
      <t>センタク</t>
    </rPh>
    <phoneticPr fontId="3"/>
  </si>
  <si>
    <r>
      <rPr>
        <sz val="11"/>
        <color theme="10"/>
        <rFont val="游ゴシック"/>
        <family val="3"/>
        <charset val="128"/>
        <scheme val="minor"/>
      </rPr>
      <t xml:space="preserve">　 </t>
    </r>
    <r>
      <rPr>
        <u/>
        <sz val="11"/>
        <color theme="10"/>
        <rFont val="游ゴシック"/>
        <family val="2"/>
        <charset val="128"/>
        <scheme val="minor"/>
      </rPr>
      <t>『預金口座振替依頼書・自動払込利用申込書』</t>
    </r>
    <phoneticPr fontId="3"/>
  </si>
  <si>
    <t>　※依頼書の左上の明細番号はブランクで結構です。　　　　　　　　　　　　　</t>
    <rPh sb="2" eb="5">
      <t>イライショ</t>
    </rPh>
    <rPh sb="6" eb="8">
      <t>ヒダリウエ</t>
    </rPh>
    <rPh sb="9" eb="13">
      <t>メイサイバンゴウ</t>
    </rPh>
    <rPh sb="19" eb="21">
      <t>ケッコウ</t>
    </rPh>
    <phoneticPr fontId="3"/>
  </si>
  <si>
    <t xml:space="preserve"> 毎月15日を申込締切とし、翌月1日を保険始期としてご加入いただけます</t>
    <rPh sb="1" eb="3">
      <t>マイツキ</t>
    </rPh>
    <rPh sb="5" eb="6">
      <t>ニチ</t>
    </rPh>
    <rPh sb="7" eb="9">
      <t>モウシコミ</t>
    </rPh>
    <rPh sb="9" eb="11">
      <t>シメキリ</t>
    </rPh>
    <rPh sb="14" eb="16">
      <t>ヨクゲツ</t>
    </rPh>
    <rPh sb="17" eb="18">
      <t>ニチ</t>
    </rPh>
    <rPh sb="19" eb="21">
      <t>ホケン</t>
    </rPh>
    <rPh sb="21" eb="23">
      <t>シキ</t>
    </rPh>
    <rPh sb="27" eb="29">
      <t>カニュウ</t>
    </rPh>
    <phoneticPr fontId="3"/>
  </si>
  <si>
    <t xml:space="preserve"> 詳細はパンフレットをご覧ください</t>
    <rPh sb="1" eb="3">
      <t>ショウサイ</t>
    </rPh>
    <rPh sb="12" eb="13">
      <t>ラン</t>
    </rPh>
    <phoneticPr fontId="3"/>
  </si>
  <si>
    <t>　　　　〃　　　</t>
    <phoneticPr fontId="3"/>
  </si>
  <si>
    <t xml:space="preserve"> 保険始期およびご希望プランに応じて自動表示されます</t>
    <rPh sb="1" eb="5">
      <t>ホケンシキ</t>
    </rPh>
    <rPh sb="9" eb="11">
      <t>キボウ</t>
    </rPh>
    <rPh sb="15" eb="16">
      <t>オウ</t>
    </rPh>
    <rPh sb="18" eb="20">
      <t>ジドウ</t>
    </rPh>
    <rPh sb="20" eb="22">
      <t>ヒョウジ</t>
    </rPh>
    <phoneticPr fontId="3"/>
  </si>
  <si>
    <t xml:space="preserve"> ハイフンなし、例：6691234567</t>
    <rPh sb="8" eb="9">
      <t>レイ</t>
    </rPh>
    <phoneticPr fontId="3"/>
  </si>
  <si>
    <t xml:space="preserve"> 例：03-6262-5028</t>
    <rPh sb="1" eb="2">
      <t>レイ</t>
    </rPh>
    <phoneticPr fontId="3"/>
  </si>
  <si>
    <t xml:space="preserve"> 会員登録情報の「自宅住所」または「所属住所」から選択ください</t>
    <rPh sb="1" eb="3">
      <t>カイイン</t>
    </rPh>
    <rPh sb="3" eb="5">
      <t>トウロク</t>
    </rPh>
    <rPh sb="5" eb="7">
      <t>ジョウホウ</t>
    </rPh>
    <rPh sb="9" eb="11">
      <t>ジタク</t>
    </rPh>
    <rPh sb="11" eb="13">
      <t>ジュウショ</t>
    </rPh>
    <rPh sb="18" eb="20">
      <t>ショゾク</t>
    </rPh>
    <rPh sb="20" eb="22">
      <t>ジュウショ</t>
    </rPh>
    <rPh sb="25" eb="27">
      <t>センタク</t>
    </rPh>
    <phoneticPr fontId="3"/>
  </si>
  <si>
    <t xml:space="preserve"> ハイフンなし、例：1030023</t>
    <rPh sb="8" eb="9">
      <t>レイ</t>
    </rPh>
    <phoneticPr fontId="3"/>
  </si>
  <si>
    <t xml:space="preserve"> 有の場合のみ、下の保険会社名および保険金額に入力ください</t>
    <rPh sb="1" eb="2">
      <t>ア</t>
    </rPh>
    <rPh sb="3" eb="5">
      <t>バアイ</t>
    </rPh>
    <rPh sb="8" eb="9">
      <t>シタ</t>
    </rPh>
    <rPh sb="10" eb="14">
      <t>ホケンガイシャ</t>
    </rPh>
    <rPh sb="14" eb="15">
      <t>メイ</t>
    </rPh>
    <rPh sb="18" eb="22">
      <t>ホケンキンガク</t>
    </rPh>
    <rPh sb="23" eb="25">
      <t>ニュウリョク</t>
    </rPh>
    <phoneticPr fontId="3"/>
  </si>
  <si>
    <t>記名被保険者住所が保険会社の管理上必要となった場合は、AM5に計算式をコピペする</t>
    <rPh sb="0" eb="6">
      <t>キメイヒホケンジャ</t>
    </rPh>
    <rPh sb="6" eb="8">
      <t>ジュウショ</t>
    </rPh>
    <rPh sb="9" eb="13">
      <t>ホケンガイシャ</t>
    </rPh>
    <rPh sb="14" eb="16">
      <t>カンリ</t>
    </rPh>
    <rPh sb="16" eb="17">
      <t>ウエ</t>
    </rPh>
    <rPh sb="17" eb="19">
      <t>ヒツヨウ</t>
    </rPh>
    <rPh sb="23" eb="25">
      <t>バアイ</t>
    </rPh>
    <rPh sb="31" eb="34">
      <t>ケイサンシキ</t>
    </rPh>
    <phoneticPr fontId="3"/>
  </si>
  <si>
    <t>Y列をもとに自動表示</t>
    <rPh sb="1" eb="2">
      <t>レツ</t>
    </rPh>
    <rPh sb="6" eb="8">
      <t>ジドウ</t>
    </rPh>
    <rPh sb="8" eb="10">
      <t>ヒョウジ</t>
    </rPh>
    <phoneticPr fontId="3"/>
  </si>
  <si>
    <t>既定値</t>
    <rPh sb="0" eb="3">
      <t>キテイチ</t>
    </rPh>
    <phoneticPr fontId="3"/>
  </si>
  <si>
    <t>入力不要</t>
    <rPh sb="0" eb="2">
      <t>ニュウリョク</t>
    </rPh>
    <rPh sb="2" eb="4">
      <t>フヨウ</t>
    </rPh>
    <phoneticPr fontId="3"/>
  </si>
  <si>
    <t>　　↑</t>
    <phoneticPr fontId="3"/>
  </si>
  <si>
    <t>●保険料支払方法に「口座振替」（保険始期翌月に自動引落）を選択された場合は、初年度に限り次の書類の原本を郵送ください。</t>
    <rPh sb="1" eb="4">
      <t>ホケンリョウ</t>
    </rPh>
    <rPh sb="4" eb="6">
      <t>シハライ</t>
    </rPh>
    <rPh sb="6" eb="8">
      <t>ホウホウ</t>
    </rPh>
    <rPh sb="10" eb="12">
      <t>コウザ</t>
    </rPh>
    <rPh sb="12" eb="14">
      <t>フリカエ</t>
    </rPh>
    <rPh sb="16" eb="18">
      <t>ホケン</t>
    </rPh>
    <rPh sb="18" eb="20">
      <t>シキ</t>
    </rPh>
    <rPh sb="20" eb="22">
      <t>ヨクゲツ</t>
    </rPh>
    <rPh sb="23" eb="25">
      <t>ジドウ</t>
    </rPh>
    <rPh sb="25" eb="27">
      <t>ヒキオトシ</t>
    </rPh>
    <rPh sb="29" eb="31">
      <t>センタク</t>
    </rPh>
    <rPh sb="34" eb="36">
      <t>バアイ</t>
    </rPh>
    <rPh sb="38" eb="41">
      <t>ショネンド</t>
    </rPh>
    <rPh sb="42" eb="43">
      <t>カギ</t>
    </rPh>
    <rPh sb="44" eb="45">
      <t>ツギ</t>
    </rPh>
    <rPh sb="46" eb="48">
      <t>ショルイ</t>
    </rPh>
    <rPh sb="49" eb="51">
      <t>ゲンポン</t>
    </rPh>
    <rPh sb="52" eb="54">
      <t>ユウソウ</t>
    </rPh>
    <phoneticPr fontId="3"/>
  </si>
  <si>
    <t>●保険料支払方法に「振込」を選択された場合は、保険始期までに下記口座に合計保険料（掛け金）をお振込みください。</t>
    <rPh sb="1" eb="4">
      <t>ホケンリョウ</t>
    </rPh>
    <rPh sb="4" eb="6">
      <t>シハライ</t>
    </rPh>
    <rPh sb="6" eb="8">
      <t>ホウホウ</t>
    </rPh>
    <phoneticPr fontId="3"/>
  </si>
  <si>
    <r>
      <t xml:space="preserve">　　銀行名　：三井住友銀行　　支店名　：日本橋支店（店番号：695）
　　預金種別：普通　　　　　　口座番号：8280442
　　口座名義：一般社団法人日本再生医療学会（ｲｯﾊﾟﾝｼｬﾀﾞﾝﾎｳｼﾞﾝﾆﾎﾝｻｲｾｲｲﾘｮｳｶﾞｯｶｲ）
</t>
    </r>
    <r>
      <rPr>
        <sz val="8"/>
        <color theme="1"/>
        <rFont val="游ゴシック"/>
        <family val="3"/>
        <charset val="128"/>
        <scheme val="minor"/>
      </rPr>
      <t xml:space="preserve">   　   ※ 振込依頼人は「加入者様名（記名被保険者名）」としてください。
   　   ※ 振込手数料は加入者様（先生）ご負担でお願いいたします。</t>
    </r>
    <phoneticPr fontId="3"/>
  </si>
  <si>
    <t>※支払限度額および年間保険料についての詳細はパンフレットP.9以降をご覧ください。</t>
    <rPh sb="1" eb="3">
      <t>シハライ</t>
    </rPh>
    <rPh sb="3" eb="6">
      <t>ゲンドガク</t>
    </rPh>
    <rPh sb="9" eb="11">
      <t>ネンカン</t>
    </rPh>
    <rPh sb="11" eb="14">
      <t>ホケンリョウ</t>
    </rPh>
    <rPh sb="19" eb="21">
      <t>ショウサイ</t>
    </rPh>
    <rPh sb="31" eb="33">
      <t>イコウ</t>
    </rPh>
    <rPh sb="35" eb="36">
      <t>ラン</t>
    </rPh>
    <phoneticPr fontId="3"/>
  </si>
  <si>
    <t>＜医療上の賠償責任・医療施設の賠償責任＞</t>
    <rPh sb="1" eb="4">
      <t>イリョウジョウ</t>
    </rPh>
    <rPh sb="5" eb="7">
      <t>バイショウ</t>
    </rPh>
    <rPh sb="7" eb="9">
      <t>セキニン</t>
    </rPh>
    <rPh sb="10" eb="12">
      <t>イリョウ</t>
    </rPh>
    <rPh sb="12" eb="14">
      <t>シセツ</t>
    </rPh>
    <rPh sb="15" eb="19">
      <t>バイショウセキニン</t>
    </rPh>
    <phoneticPr fontId="3"/>
  </si>
  <si>
    <t>＜再生医療等における補償責任＞</t>
    <rPh sb="1" eb="5">
      <t>サイセイイリョウ</t>
    </rPh>
    <rPh sb="5" eb="6">
      <t>トウ</t>
    </rPh>
    <rPh sb="10" eb="12">
      <t>ホショウ</t>
    </rPh>
    <rPh sb="12" eb="14">
      <t>セキニン</t>
    </rPh>
    <phoneticPr fontId="3"/>
  </si>
  <si>
    <t>計上
対象</t>
    <rPh sb="0" eb="2">
      <t>ケイジョウ</t>
    </rPh>
    <rPh sb="3" eb="5">
      <t>タイショウ</t>
    </rPh>
    <phoneticPr fontId="21"/>
  </si>
  <si>
    <t>記名被保険者住所が保険会社の管理上必要となった場合は、</t>
    <rPh sb="0" eb="6">
      <t>キメイヒホケンジャ</t>
    </rPh>
    <rPh sb="6" eb="8">
      <t>ジュウショ</t>
    </rPh>
    <rPh sb="9" eb="13">
      <t>ホケンガイシャ</t>
    </rPh>
    <rPh sb="14" eb="16">
      <t>カンリ</t>
    </rPh>
    <rPh sb="16" eb="17">
      <t>ウエ</t>
    </rPh>
    <rPh sb="17" eb="19">
      <t>ヒツヨウ</t>
    </rPh>
    <rPh sb="23" eb="25">
      <t>バアイ</t>
    </rPh>
    <phoneticPr fontId="3"/>
  </si>
  <si>
    <t>I5に計算式をコピペする</t>
    <phoneticPr fontId="3"/>
  </si>
  <si>
    <t>J5に計算式をコピペする（AM列も同様）</t>
    <rPh sb="3" eb="6">
      <t>ケイサンシキ</t>
    </rPh>
    <rPh sb="15" eb="16">
      <t>レツ</t>
    </rPh>
    <rPh sb="17" eb="19">
      <t>ドウヨウ</t>
    </rPh>
    <phoneticPr fontId="3"/>
  </si>
  <si>
    <t>過去3年
以内の事故</t>
    <rPh sb="0" eb="2">
      <t>カコ</t>
    </rPh>
    <rPh sb="3" eb="4">
      <t>ネン</t>
    </rPh>
    <rPh sb="5" eb="7">
      <t>イナイ</t>
    </rPh>
    <rPh sb="8" eb="10">
      <t>ジコ</t>
    </rPh>
    <phoneticPr fontId="18"/>
  </si>
  <si>
    <t>保険金額
支払限度額</t>
    <rPh sb="0" eb="2">
      <t>ホケン</t>
    </rPh>
    <rPh sb="2" eb="4">
      <t>キンガク</t>
    </rPh>
    <rPh sb="5" eb="7">
      <t>シハライ</t>
    </rPh>
    <rPh sb="7" eb="9">
      <t>ゲンド</t>
    </rPh>
    <rPh sb="9" eb="10">
      <t>ガク</t>
    </rPh>
    <phoneticPr fontId="18"/>
  </si>
  <si>
    <t>記名被保険者氏名
・漢字</t>
    <phoneticPr fontId="3"/>
  </si>
  <si>
    <t>記名被保険者氏名
・カナ</t>
    <phoneticPr fontId="3"/>
  </si>
  <si>
    <t>他の
保険契約</t>
    <rPh sb="0" eb="1">
      <t>タ</t>
    </rPh>
    <rPh sb="3" eb="5">
      <t>ホケン</t>
    </rPh>
    <rPh sb="5" eb="7">
      <t>ケイヤク</t>
    </rPh>
    <phoneticPr fontId="18"/>
  </si>
  <si>
    <t>保険
種類</t>
    <rPh sb="0" eb="2">
      <t>ホケン</t>
    </rPh>
    <rPh sb="3" eb="5">
      <t>シュルイ</t>
    </rPh>
    <phoneticPr fontId="18"/>
  </si>
  <si>
    <t>生年
月日</t>
    <rPh sb="0" eb="2">
      <t>セイネン</t>
    </rPh>
    <rPh sb="3" eb="5">
      <t>ガッピ</t>
    </rPh>
    <phoneticPr fontId="21"/>
  </si>
  <si>
    <t>ドロップダウンリストから選択ください</t>
  </si>
  <si>
    <t>半角で入力ください</t>
    <rPh sb="0" eb="2">
      <t>ハンカク</t>
    </rPh>
    <rPh sb="3" eb="5">
      <t>ニュウリョク</t>
    </rPh>
    <phoneticPr fontId="3"/>
  </si>
  <si>
    <t>全角で入力ください</t>
    <rPh sb="0" eb="2">
      <t>ゼンカク</t>
    </rPh>
    <rPh sb="3" eb="5">
      <t>ニュウリョク</t>
    </rPh>
    <phoneticPr fontId="3"/>
  </si>
  <si>
    <t>選択ください</t>
  </si>
  <si>
    <r>
      <t>円</t>
    </r>
    <r>
      <rPr>
        <sz val="9"/>
        <color theme="1"/>
        <rFont val="游ゴシック"/>
        <family val="3"/>
        <charset val="128"/>
        <scheme val="minor"/>
      </rPr>
      <t>（カンマは自動表示、例：100,000,000）</t>
    </r>
    <rPh sb="0" eb="1">
      <t>エン</t>
    </rPh>
    <rPh sb="6" eb="8">
      <t>ジドウ</t>
    </rPh>
    <rPh sb="8" eb="10">
      <t>ヒョウジ</t>
    </rPh>
    <rPh sb="11" eb="12">
      <t>レイ</t>
    </rPh>
    <phoneticPr fontId="3"/>
  </si>
  <si>
    <t>診療所住所</t>
    <phoneticPr fontId="3"/>
  </si>
  <si>
    <t xml:space="preserve"> 法人立の場合、 例：医療法人〇〇会　理事長　〇〇〇〇</t>
    <rPh sb="1" eb="4">
      <t>ホウジンリツ</t>
    </rPh>
    <rPh sb="5" eb="7">
      <t>バアイ</t>
    </rPh>
    <rPh sb="11" eb="13">
      <t>イリョウ</t>
    </rPh>
    <rPh sb="13" eb="15">
      <t>ホウジン</t>
    </rPh>
    <rPh sb="17" eb="18">
      <t>カイ</t>
    </rPh>
    <rPh sb="19" eb="22">
      <t>リジチョウ</t>
    </rPh>
    <phoneticPr fontId="3"/>
  </si>
  <si>
    <t>※薄い黄色のセルに入力（またはドロップダウンから選択）の上、insurance@jsrm.jp（補償保険制度室）へメールください。</t>
    <rPh sb="1" eb="2">
      <t>ウス</t>
    </rPh>
    <rPh sb="3" eb="5">
      <t>キイロ</t>
    </rPh>
    <rPh sb="9" eb="11">
      <t>ニュウリョク</t>
    </rPh>
    <rPh sb="24" eb="26">
      <t>センタク</t>
    </rPh>
    <rPh sb="28" eb="29">
      <t>ウエ</t>
    </rPh>
    <rPh sb="48" eb="50">
      <t>ホショウ</t>
    </rPh>
    <rPh sb="50" eb="52">
      <t>ホケン</t>
    </rPh>
    <rPh sb="52" eb="55">
      <t>セイドシツ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</si>
</sst>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indexed="8"/>
      <name val="游ゴシック"/>
      <family val="3"/>
      <charset val="128"/>
      <scheme val="minor"/>
    </font>
    <font>
      <b/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0"/>
      <color theme="1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indexed="8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0" tint="-0.34998626667073579"/>
      <name val="Meiryo UI"/>
      <family val="3"/>
      <charset val="128"/>
    </font>
    <font>
      <sz val="9"/>
      <color rgb="FFFF0000"/>
      <name val="Meiryo UI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0"/>
      <name val="游ゴシック"/>
      <family val="3"/>
      <charset val="128"/>
      <scheme val="minor"/>
    </font>
    <font>
      <sz val="10"/>
      <color theme="0"/>
      <name val="Meiryo UI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5C24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indexed="64"/>
      </right>
      <top style="hair">
        <color indexed="64"/>
      </top>
      <bottom style="medium">
        <color theme="0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9" fillId="0" borderId="0">
      <alignment vertical="center"/>
    </xf>
  </cellStyleXfs>
  <cellXfs count="157">
    <xf numFmtId="0" fontId="0" fillId="0" borderId="0" xfId="0">
      <alignment vertical="center"/>
    </xf>
    <xf numFmtId="38" fontId="0" fillId="0" borderId="0" xfId="1" applyFont="1">
      <alignment vertical="center"/>
    </xf>
    <xf numFmtId="0" fontId="17" fillId="0" borderId="0" xfId="3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8" fontId="19" fillId="0" borderId="0" xfId="1" applyFont="1">
      <alignment vertical="center"/>
    </xf>
    <xf numFmtId="0" fontId="19" fillId="0" borderId="0" xfId="0" applyFont="1">
      <alignment vertical="center"/>
    </xf>
    <xf numFmtId="0" fontId="22" fillId="5" borderId="36" xfId="4" applyFont="1" applyFill="1" applyBorder="1" applyAlignment="1" applyProtection="1">
      <alignment horizontal="center" vertical="center"/>
      <protection locked="0"/>
    </xf>
    <xf numFmtId="0" fontId="16" fillId="0" borderId="0" xfId="3">
      <alignment vertical="center"/>
    </xf>
    <xf numFmtId="14" fontId="16" fillId="0" borderId="0" xfId="3" applyNumberFormat="1">
      <alignment vertical="center"/>
    </xf>
    <xf numFmtId="0" fontId="19" fillId="0" borderId="0" xfId="3" applyFont="1">
      <alignment vertical="center"/>
    </xf>
    <xf numFmtId="0" fontId="11" fillId="0" borderId="0" xfId="0" applyFont="1">
      <alignment vertical="center"/>
    </xf>
    <xf numFmtId="38" fontId="0" fillId="0" borderId="0" xfId="1" applyFont="1" applyProtection="1">
      <alignment vertical="center"/>
    </xf>
    <xf numFmtId="0" fontId="12" fillId="2" borderId="0" xfId="0" applyFont="1" applyFill="1" applyAlignment="1">
      <alignment horizontal="center" vertical="center"/>
    </xf>
    <xf numFmtId="38" fontId="12" fillId="2" borderId="0" xfId="1" applyFont="1" applyFill="1" applyAlignment="1" applyProtection="1">
      <alignment horizontal="center" vertical="center"/>
    </xf>
    <xf numFmtId="176" fontId="12" fillId="2" borderId="0" xfId="0" applyNumberFormat="1" applyFont="1" applyFill="1">
      <alignment vertical="center"/>
    </xf>
    <xf numFmtId="56" fontId="12" fillId="2" borderId="0" xfId="0" applyNumberFormat="1" applyFont="1" applyFill="1">
      <alignment vertical="center"/>
    </xf>
    <xf numFmtId="0" fontId="10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 applyProtection="1">
      <alignment horizontal="center" vertical="center"/>
    </xf>
    <xf numFmtId="176" fontId="4" fillId="2" borderId="0" xfId="0" applyNumberFormat="1" applyFont="1" applyFill="1">
      <alignment vertical="center"/>
    </xf>
    <xf numFmtId="0" fontId="17" fillId="0" borderId="0" xfId="3" applyFont="1" applyAlignment="1">
      <alignment horizontal="center"/>
    </xf>
    <xf numFmtId="0" fontId="17" fillId="12" borderId="0" xfId="3" applyFont="1" applyFill="1" applyAlignment="1">
      <alignment horizontal="center"/>
    </xf>
    <xf numFmtId="0" fontId="0" fillId="0" borderId="0" xfId="0" applyAlignment="1">
      <alignment horizontal="center" vertical="center"/>
    </xf>
    <xf numFmtId="38" fontId="19" fillId="0" borderId="0" xfId="1" applyFont="1" applyAlignment="1" applyProtection="1">
      <alignment horizontal="center" vertical="center"/>
    </xf>
    <xf numFmtId="14" fontId="17" fillId="0" borderId="0" xfId="3" applyNumberFormat="1" applyFont="1" applyAlignment="1">
      <alignment horizontal="center"/>
    </xf>
    <xf numFmtId="0" fontId="19" fillId="0" borderId="0" xfId="3" applyFont="1" applyAlignment="1">
      <alignment horizontal="center"/>
    </xf>
    <xf numFmtId="38" fontId="19" fillId="0" borderId="0" xfId="1" applyFont="1" applyProtection="1">
      <alignment vertical="center"/>
    </xf>
    <xf numFmtId="0" fontId="19" fillId="9" borderId="36" xfId="3" applyFont="1" applyFill="1" applyBorder="1">
      <alignment vertical="center"/>
    </xf>
    <xf numFmtId="0" fontId="19" fillId="9" borderId="36" xfId="3" applyFont="1" applyFill="1" applyBorder="1" applyAlignment="1">
      <alignment vertical="center" wrapText="1"/>
    </xf>
    <xf numFmtId="0" fontId="0" fillId="0" borderId="37" xfId="0" applyBorder="1">
      <alignment vertical="center"/>
    </xf>
    <xf numFmtId="38" fontId="19" fillId="10" borderId="36" xfId="1" applyFont="1" applyFill="1" applyBorder="1" applyAlignment="1" applyProtection="1">
      <alignment vertical="center"/>
    </xf>
    <xf numFmtId="0" fontId="19" fillId="10" borderId="36" xfId="0" applyFont="1" applyFill="1" applyBorder="1" applyAlignment="1">
      <alignment vertical="center" wrapText="1"/>
    </xf>
    <xf numFmtId="0" fontId="19" fillId="10" borderId="36" xfId="0" applyFont="1" applyFill="1" applyBorder="1">
      <alignment vertical="center"/>
    </xf>
    <xf numFmtId="0" fontId="17" fillId="8" borderId="0" xfId="3" applyFont="1" applyFill="1" applyAlignment="1">
      <alignment horizontal="center" vertical="center" shrinkToFit="1"/>
    </xf>
    <xf numFmtId="49" fontId="22" fillId="7" borderId="36" xfId="4" applyNumberFormat="1" applyFont="1" applyFill="1" applyBorder="1" applyAlignment="1">
      <alignment horizontal="left" wrapText="1"/>
    </xf>
    <xf numFmtId="49" fontId="22" fillId="6" borderId="36" xfId="4" applyNumberFormat="1" applyFont="1" applyFill="1" applyBorder="1" applyAlignment="1">
      <alignment horizontal="left" wrapText="1"/>
    </xf>
    <xf numFmtId="14" fontId="22" fillId="8" borderId="36" xfId="4" applyNumberFormat="1" applyFont="1" applyFill="1" applyBorder="1" applyAlignment="1">
      <alignment horizontal="left" wrapText="1"/>
    </xf>
    <xf numFmtId="49" fontId="22" fillId="8" borderId="36" xfId="4" applyNumberFormat="1" applyFont="1" applyFill="1" applyBorder="1" applyAlignment="1">
      <alignment horizontal="left" wrapText="1"/>
    </xf>
    <xf numFmtId="0" fontId="15" fillId="0" borderId="37" xfId="0" applyFont="1" applyBorder="1" applyAlignment="1">
      <alignment horizontal="center" vertical="center"/>
    </xf>
    <xf numFmtId="38" fontId="19" fillId="10" borderId="36" xfId="1" applyFont="1" applyFill="1" applyBorder="1" applyAlignment="1" applyProtection="1">
      <alignment horizontal="center" vertical="center"/>
    </xf>
    <xf numFmtId="0" fontId="19" fillId="10" borderId="36" xfId="0" applyFont="1" applyFill="1" applyBorder="1" applyAlignment="1">
      <alignment horizontal="center" vertical="center"/>
    </xf>
    <xf numFmtId="0" fontId="30" fillId="11" borderId="0" xfId="3" applyFont="1" applyFill="1" applyAlignment="1">
      <alignment horizontal="center" vertical="center"/>
    </xf>
    <xf numFmtId="0" fontId="19" fillId="0" borderId="36" xfId="3" applyFont="1" applyBorder="1" applyAlignment="1">
      <alignment horizontal="left" vertical="center"/>
    </xf>
    <xf numFmtId="14" fontId="19" fillId="11" borderId="36" xfId="3" applyNumberFormat="1" applyFont="1" applyFill="1" applyBorder="1">
      <alignment vertical="center"/>
    </xf>
    <xf numFmtId="0" fontId="19" fillId="0" borderId="36" xfId="3" applyFont="1" applyBorder="1" applyAlignment="1">
      <alignment horizontal="center" vertical="center"/>
    </xf>
    <xf numFmtId="38" fontId="19" fillId="0" borderId="36" xfId="1" applyFont="1" applyBorder="1" applyProtection="1">
      <alignment vertical="center"/>
    </xf>
    <xf numFmtId="0" fontId="19" fillId="11" borderId="36" xfId="0" applyFont="1" applyFill="1" applyBorder="1" applyAlignment="1">
      <alignment horizontal="center" vertical="center"/>
    </xf>
    <xf numFmtId="0" fontId="19" fillId="11" borderId="36" xfId="0" applyFont="1" applyFill="1" applyBorder="1">
      <alignment vertical="center"/>
    </xf>
    <xf numFmtId="0" fontId="24" fillId="0" borderId="0" xfId="3" applyFont="1" applyAlignment="1">
      <alignment horizontal="center" vertical="center"/>
    </xf>
    <xf numFmtId="0" fontId="17" fillId="0" borderId="0" xfId="3" applyFont="1">
      <alignment vertical="center"/>
    </xf>
    <xf numFmtId="0" fontId="25" fillId="0" borderId="0" xfId="0" applyFont="1">
      <alignment vertical="center"/>
    </xf>
    <xf numFmtId="14" fontId="17" fillId="0" borderId="0" xfId="3" applyNumberFormat="1" applyFont="1">
      <alignment vertical="center"/>
    </xf>
    <xf numFmtId="0" fontId="24" fillId="0" borderId="0" xfId="3" applyFont="1">
      <alignment vertical="center"/>
    </xf>
    <xf numFmtId="0" fontId="26" fillId="0" borderId="0" xfId="3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3" applyFont="1">
      <alignment vertical="center"/>
    </xf>
    <xf numFmtId="0" fontId="16" fillId="0" borderId="0" xfId="3" applyAlignment="1">
      <alignment horizontal="left" vertical="center"/>
    </xf>
    <xf numFmtId="0" fontId="16" fillId="0" borderId="0" xfId="3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20" fillId="8" borderId="36" xfId="4" applyFont="1" applyFill="1" applyBorder="1" applyAlignment="1">
      <alignment horizontal="center" vertical="center" wrapText="1"/>
    </xf>
    <xf numFmtId="0" fontId="20" fillId="7" borderId="36" xfId="4" applyFont="1" applyFill="1" applyBorder="1" applyAlignment="1">
      <alignment horizontal="left" vertical="center" wrapText="1"/>
    </xf>
    <xf numFmtId="0" fontId="20" fillId="6" borderId="36" xfId="4" applyFont="1" applyFill="1" applyBorder="1" applyAlignment="1">
      <alignment horizontal="left" vertical="center" wrapText="1"/>
    </xf>
    <xf numFmtId="14" fontId="20" fillId="8" borderId="36" xfId="4" applyNumberFormat="1" applyFont="1" applyFill="1" applyBorder="1" applyAlignment="1">
      <alignment horizontal="left" vertical="center" wrapText="1"/>
    </xf>
    <xf numFmtId="0" fontId="20" fillId="8" borderId="36" xfId="4" applyFont="1" applyFill="1" applyBorder="1" applyAlignment="1">
      <alignment horizontal="left" vertical="center" wrapText="1"/>
    </xf>
    <xf numFmtId="0" fontId="22" fillId="11" borderId="36" xfId="4" applyFont="1" applyFill="1" applyBorder="1" applyAlignment="1">
      <alignment horizontal="center" vertical="center"/>
    </xf>
    <xf numFmtId="0" fontId="22" fillId="0" borderId="36" xfId="4" applyFont="1" applyBorder="1" applyAlignment="1">
      <alignment horizontal="left" vertical="center"/>
    </xf>
    <xf numFmtId="0" fontId="22" fillId="11" borderId="36" xfId="4" applyFont="1" applyFill="1" applyBorder="1" applyAlignment="1">
      <alignment horizontal="left" vertical="center"/>
    </xf>
    <xf numFmtId="0" fontId="22" fillId="13" borderId="36" xfId="4" applyFont="1" applyFill="1" applyBorder="1" applyAlignment="1">
      <alignment horizontal="left" vertical="center"/>
    </xf>
    <xf numFmtId="0" fontId="22" fillId="13" borderId="36" xfId="4" applyFont="1" applyFill="1" applyBorder="1" applyAlignment="1">
      <alignment horizontal="center" vertical="center"/>
    </xf>
    <xf numFmtId="0" fontId="22" fillId="0" borderId="36" xfId="4" applyFont="1" applyBorder="1" applyAlignment="1">
      <alignment horizontal="center" vertical="center"/>
    </xf>
    <xf numFmtId="38" fontId="22" fillId="0" borderId="36" xfId="1" applyFont="1" applyBorder="1" applyAlignment="1" applyProtection="1">
      <alignment horizontal="right" vertical="center"/>
    </xf>
    <xf numFmtId="14" fontId="22" fillId="0" borderId="36" xfId="4" applyNumberFormat="1" applyFont="1" applyBorder="1" applyAlignment="1">
      <alignment horizontal="center" vertical="center"/>
    </xf>
    <xf numFmtId="0" fontId="9" fillId="3" borderId="12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176" fontId="9" fillId="3" borderId="3" xfId="0" applyNumberFormat="1" applyFont="1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7" fillId="0" borderId="0" xfId="0" applyFont="1">
      <alignment vertical="center"/>
    </xf>
    <xf numFmtId="0" fontId="4" fillId="2" borderId="22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8" fillId="0" borderId="0" xfId="0" applyFont="1" applyAlignment="1">
      <alignment horizontal="left" vertical="center"/>
    </xf>
    <xf numFmtId="0" fontId="4" fillId="2" borderId="27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2" borderId="13" xfId="0" applyFont="1" applyFill="1" applyBorder="1">
      <alignment vertical="center"/>
    </xf>
    <xf numFmtId="0" fontId="9" fillId="3" borderId="8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2" borderId="41" xfId="0" applyFont="1" applyFill="1" applyBorder="1">
      <alignment vertical="center"/>
    </xf>
    <xf numFmtId="0" fontId="7" fillId="0" borderId="0" xfId="0" applyFont="1" applyAlignment="1">
      <alignment vertical="center" wrapText="1"/>
    </xf>
    <xf numFmtId="0" fontId="4" fillId="2" borderId="24" xfId="0" applyFont="1" applyFill="1" applyBorder="1">
      <alignment vertical="center"/>
    </xf>
    <xf numFmtId="0" fontId="4" fillId="2" borderId="33" xfId="0" applyFont="1" applyFill="1" applyBorder="1">
      <alignment vertical="center"/>
    </xf>
    <xf numFmtId="0" fontId="7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2" borderId="34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8" fillId="0" borderId="0" xfId="1" applyFont="1" applyBorder="1" applyAlignment="1" applyProtection="1">
      <alignment horizontal="left" vertical="center"/>
    </xf>
    <xf numFmtId="176" fontId="0" fillId="0" borderId="0" xfId="0" applyNumberFormat="1" applyAlignment="1">
      <alignment horizontal="left" vertical="center"/>
    </xf>
    <xf numFmtId="0" fontId="4" fillId="2" borderId="31" xfId="0" applyFont="1" applyFill="1" applyBorder="1">
      <alignment vertical="center"/>
    </xf>
    <xf numFmtId="0" fontId="4" fillId="2" borderId="16" xfId="0" applyFont="1" applyFill="1" applyBorder="1">
      <alignment vertical="center"/>
    </xf>
    <xf numFmtId="38" fontId="9" fillId="4" borderId="6" xfId="1" applyFont="1" applyFill="1" applyBorder="1" applyAlignment="1" applyProtection="1">
      <alignment horizontal="right" vertical="center"/>
    </xf>
    <xf numFmtId="38" fontId="0" fillId="0" borderId="0" xfId="1" applyFont="1" applyBorder="1" applyAlignment="1" applyProtection="1">
      <alignment horizontal="left" vertical="center"/>
    </xf>
    <xf numFmtId="38" fontId="9" fillId="4" borderId="13" xfId="1" applyFont="1" applyFill="1" applyBorder="1" applyAlignment="1" applyProtection="1">
      <alignment horizontal="right" vertical="center"/>
    </xf>
    <xf numFmtId="0" fontId="4" fillId="2" borderId="11" xfId="0" applyFont="1" applyFill="1" applyBorder="1">
      <alignment vertical="center"/>
    </xf>
    <xf numFmtId="38" fontId="10" fillId="5" borderId="11" xfId="1" applyFont="1" applyFill="1" applyBorder="1" applyAlignment="1" applyProtection="1">
      <alignment horizontal="right" vertical="center"/>
    </xf>
    <xf numFmtId="0" fontId="6" fillId="0" borderId="0" xfId="2" applyProtection="1">
      <alignment vertical="center"/>
    </xf>
    <xf numFmtId="0" fontId="28" fillId="0" borderId="0" xfId="2" applyFont="1" applyProtection="1">
      <alignment vertical="center"/>
    </xf>
    <xf numFmtId="0" fontId="7" fillId="0" borderId="0" xfId="0" applyFont="1" applyAlignment="1">
      <alignment horizontal="right"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9" fillId="3" borderId="18" xfId="0" applyFont="1" applyFill="1" applyBorder="1" applyAlignment="1" applyProtection="1">
      <alignment horizontal="left" vertical="center"/>
      <protection locked="0"/>
    </xf>
    <xf numFmtId="0" fontId="9" fillId="3" borderId="12" xfId="0" applyFont="1" applyFill="1" applyBorder="1" applyAlignment="1" applyProtection="1">
      <alignment horizontal="left" vertical="center"/>
      <protection locked="0"/>
    </xf>
    <xf numFmtId="0" fontId="9" fillId="3" borderId="4" xfId="2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8" xfId="0" applyFont="1" applyFill="1" applyBorder="1" applyAlignment="1" applyProtection="1">
      <alignment horizontal="left" vertical="center"/>
      <protection locked="0"/>
    </xf>
    <xf numFmtId="0" fontId="9" fillId="3" borderId="9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vertical="top" wrapText="1"/>
    </xf>
    <xf numFmtId="0" fontId="4" fillId="2" borderId="29" xfId="0" applyFont="1" applyFill="1" applyBorder="1">
      <alignment vertical="center"/>
    </xf>
    <xf numFmtId="0" fontId="4" fillId="2" borderId="32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9" fillId="3" borderId="15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38" fontId="9" fillId="3" borderId="17" xfId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 applyProtection="1">
      <alignment horizontal="right" vertical="center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/>
      <protection locked="0"/>
    </xf>
    <xf numFmtId="0" fontId="17" fillId="6" borderId="38" xfId="3" applyFont="1" applyFill="1" applyBorder="1" applyAlignment="1">
      <alignment horizontal="center"/>
    </xf>
    <xf numFmtId="0" fontId="17" fillId="6" borderId="39" xfId="3" applyFont="1" applyFill="1" applyBorder="1" applyAlignment="1">
      <alignment horizontal="center"/>
    </xf>
    <xf numFmtId="0" fontId="17" fillId="6" borderId="40" xfId="3" applyFont="1" applyFill="1" applyBorder="1" applyAlignment="1">
      <alignment horizontal="center"/>
    </xf>
  </cellXfs>
  <cellStyles count="5">
    <cellStyle name="ハイパーリンク" xfId="2" builtinId="8"/>
    <cellStyle name="桁区切り" xfId="1" builtinId="6"/>
    <cellStyle name="標準" xfId="0" builtinId="0"/>
    <cellStyle name="標準 2 2 2" xfId="4" xr:uid="{747FC654-5106-4EDB-934F-5C74648318FD}"/>
    <cellStyle name="標準 8" xfId="3" xr:uid="{BE0A204C-4E17-465D-AF1C-4F5739D35210}"/>
  </cellStyles>
  <dxfs count="0"/>
  <tableStyles count="0" defaultTableStyle="TableStyleMedium2" defaultPivotStyle="PivotStyleLight16"/>
  <colors>
    <mruColors>
      <color rgb="FF5C2482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44821</xdr:colOff>
      <xdr:row>15</xdr:row>
      <xdr:rowOff>224117</xdr:rowOff>
    </xdr:from>
    <xdr:to>
      <xdr:col>18</xdr:col>
      <xdr:colOff>84714</xdr:colOff>
      <xdr:row>16</xdr:row>
      <xdr:rowOff>25549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E4725E8-AE41-1EA3-637D-5C0F1F18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797" y="3119717"/>
          <a:ext cx="7435775" cy="491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17930</xdr:colOff>
      <xdr:row>17</xdr:row>
      <xdr:rowOff>197220</xdr:rowOff>
    </xdr:from>
    <xdr:to>
      <xdr:col>18</xdr:col>
      <xdr:colOff>156883</xdr:colOff>
      <xdr:row>30</xdr:row>
      <xdr:rowOff>485883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BE33694-9EF9-B689-EF61-326C26EA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4824" y="4016185"/>
          <a:ext cx="7534835" cy="337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26895</xdr:colOff>
      <xdr:row>2</xdr:row>
      <xdr:rowOff>206189</xdr:rowOff>
    </xdr:from>
    <xdr:to>
      <xdr:col>18</xdr:col>
      <xdr:colOff>13448</xdr:colOff>
      <xdr:row>15</xdr:row>
      <xdr:rowOff>233083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7C22B0B-4F70-9811-5062-F921EFF8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3789" y="770965"/>
          <a:ext cx="7382435" cy="2357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jsrm.jp/cms/uploads/2022/05/yokinkouzafurikae.pdf" TargetMode="External"/><Relationship Id="rId1" Type="http://schemas.openxmlformats.org/officeDocument/2006/relationships/hyperlink" Target="mailto:spc.osaka61418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BCDB6-A689-4023-8A21-00DF0162C766}">
  <sheetPr>
    <pageSetUpPr fitToPage="1"/>
  </sheetPr>
  <dimension ref="B1:H31"/>
  <sheetViews>
    <sheetView showGridLines="0" tabSelected="1" zoomScale="85" zoomScaleNormal="85" workbookViewId="0">
      <selection activeCell="D4" sqref="D4:F4"/>
    </sheetView>
  </sheetViews>
  <sheetFormatPr defaultRowHeight="18" x14ac:dyDescent="0.45"/>
  <cols>
    <col min="1" max="1" width="4.19921875" customWidth="1"/>
    <col min="2" max="2" width="26.09765625" bestFit="1" customWidth="1"/>
    <col min="3" max="3" width="11.59765625" customWidth="1"/>
    <col min="4" max="4" width="12.69921875" customWidth="1"/>
    <col min="5" max="5" width="10.09765625" customWidth="1"/>
    <col min="6" max="6" width="42.19921875" customWidth="1"/>
    <col min="7" max="7" width="41.19921875" customWidth="1"/>
  </cols>
  <sheetData>
    <row r="1" spans="2:8" ht="26.4" x14ac:dyDescent="0.45">
      <c r="B1" s="77" t="s">
        <v>28</v>
      </c>
      <c r="C1" s="78"/>
      <c r="D1" s="78"/>
      <c r="E1" s="78"/>
      <c r="F1" s="78"/>
      <c r="H1" s="79" t="s">
        <v>103</v>
      </c>
    </row>
    <row r="2" spans="2:8" ht="18.600000000000001" thickBot="1" x14ac:dyDescent="0.5">
      <c r="B2" s="79" t="s">
        <v>124</v>
      </c>
    </row>
    <row r="3" spans="2:8" ht="18.600000000000001" thickBot="1" x14ac:dyDescent="0.5">
      <c r="B3" s="124" t="s">
        <v>21</v>
      </c>
      <c r="C3" s="125"/>
      <c r="D3" s="131" t="s">
        <v>30</v>
      </c>
      <c r="E3" s="131"/>
      <c r="F3" s="132"/>
      <c r="H3" s="80" t="s">
        <v>104</v>
      </c>
    </row>
    <row r="4" spans="2:8" ht="18.600000000000001" thickBot="1" x14ac:dyDescent="0.5">
      <c r="B4" s="120" t="s">
        <v>4</v>
      </c>
      <c r="C4" s="121"/>
      <c r="D4" s="140" t="s">
        <v>117</v>
      </c>
      <c r="E4" s="129"/>
      <c r="F4" s="141"/>
      <c r="G4" s="83"/>
    </row>
    <row r="5" spans="2:8" ht="18.600000000000001" thickBot="1" x14ac:dyDescent="0.5">
      <c r="B5" s="84" t="s">
        <v>33</v>
      </c>
      <c r="C5" s="85"/>
      <c r="D5" s="140" t="s">
        <v>117</v>
      </c>
      <c r="E5" s="129"/>
      <c r="F5" s="141"/>
      <c r="G5" s="83"/>
    </row>
    <row r="6" spans="2:8" ht="18.600000000000001" thickBot="1" x14ac:dyDescent="0.5">
      <c r="B6" s="122" t="s">
        <v>27</v>
      </c>
      <c r="C6" s="123"/>
      <c r="D6" s="126" t="s">
        <v>118</v>
      </c>
      <c r="E6" s="127"/>
      <c r="F6" s="86" t="s">
        <v>90</v>
      </c>
    </row>
    <row r="7" spans="2:8" x14ac:dyDescent="0.45">
      <c r="B7" s="145" t="s">
        <v>5</v>
      </c>
      <c r="C7" s="88" t="s">
        <v>19</v>
      </c>
      <c r="D7" s="136" t="s">
        <v>119</v>
      </c>
      <c r="E7" s="136"/>
      <c r="F7" s="137"/>
      <c r="G7" s="83" t="s">
        <v>123</v>
      </c>
    </row>
    <row r="8" spans="2:8" ht="18.600000000000001" thickBot="1" x14ac:dyDescent="0.5">
      <c r="B8" s="143"/>
      <c r="C8" s="90" t="s">
        <v>20</v>
      </c>
      <c r="D8" s="138" t="s">
        <v>119</v>
      </c>
      <c r="E8" s="138"/>
      <c r="F8" s="139"/>
    </row>
    <row r="9" spans="2:8" ht="18.600000000000001" thickBot="1" x14ac:dyDescent="0.5">
      <c r="B9" s="120" t="s">
        <v>6</v>
      </c>
      <c r="C9" s="121"/>
      <c r="D9" s="129" t="s">
        <v>118</v>
      </c>
      <c r="E9" s="130"/>
      <c r="F9" s="91" t="s">
        <v>91</v>
      </c>
    </row>
    <row r="10" spans="2:8" ht="18.600000000000001" thickBot="1" x14ac:dyDescent="0.5">
      <c r="B10" s="120" t="s">
        <v>7</v>
      </c>
      <c r="C10" s="121"/>
      <c r="D10" s="128" t="s">
        <v>118</v>
      </c>
      <c r="E10" s="129"/>
      <c r="F10" s="130"/>
    </row>
    <row r="11" spans="2:8" ht="18.600000000000001" thickBot="1" x14ac:dyDescent="0.5">
      <c r="B11" s="81" t="s">
        <v>82</v>
      </c>
      <c r="C11" s="82"/>
      <c r="D11" s="72" t="s">
        <v>120</v>
      </c>
      <c r="E11" s="92" t="s">
        <v>92</v>
      </c>
      <c r="F11" s="93"/>
    </row>
    <row r="12" spans="2:8" ht="18.600000000000001" hidden="1" thickBot="1" x14ac:dyDescent="0.5">
      <c r="B12" s="143" t="s">
        <v>8</v>
      </c>
      <c r="C12" s="94" t="s">
        <v>9</v>
      </c>
      <c r="D12" s="95" t="s">
        <v>98</v>
      </c>
      <c r="E12" s="96" t="s">
        <v>93</v>
      </c>
      <c r="F12" s="97"/>
    </row>
    <row r="13" spans="2:8" ht="54" hidden="1" customHeight="1" thickBot="1" x14ac:dyDescent="0.5">
      <c r="B13" s="146"/>
      <c r="C13" s="98" t="s">
        <v>10</v>
      </c>
      <c r="D13" s="133" t="s">
        <v>98</v>
      </c>
      <c r="E13" s="134"/>
      <c r="F13" s="135"/>
      <c r="G13" s="99"/>
    </row>
    <row r="14" spans="2:8" ht="18.600000000000001" thickBot="1" x14ac:dyDescent="0.5">
      <c r="B14" s="100" t="s">
        <v>29</v>
      </c>
      <c r="C14" s="101"/>
      <c r="D14" s="140" t="s">
        <v>119</v>
      </c>
      <c r="E14" s="129"/>
      <c r="F14" s="130"/>
    </row>
    <row r="15" spans="2:8" ht="18.600000000000001" hidden="1" thickBot="1" x14ac:dyDescent="0.5">
      <c r="B15" s="87"/>
      <c r="C15" s="94" t="s">
        <v>9</v>
      </c>
      <c r="D15" s="95" t="s">
        <v>98</v>
      </c>
      <c r="E15" s="102" t="s">
        <v>93</v>
      </c>
      <c r="F15" s="103"/>
    </row>
    <row r="16" spans="2:8" ht="54" customHeight="1" thickBot="1" x14ac:dyDescent="0.5">
      <c r="B16" s="89" t="s">
        <v>122</v>
      </c>
      <c r="C16" s="90" t="s">
        <v>10</v>
      </c>
      <c r="D16" s="152" t="s">
        <v>119</v>
      </c>
      <c r="E16" s="153"/>
      <c r="F16" s="127"/>
    </row>
    <row r="17" spans="2:8" ht="18.600000000000001" thickBot="1" x14ac:dyDescent="0.5">
      <c r="B17" s="145" t="s">
        <v>11</v>
      </c>
      <c r="C17" s="88" t="s">
        <v>12</v>
      </c>
      <c r="D17" s="73" t="s">
        <v>120</v>
      </c>
      <c r="E17" s="102" t="s">
        <v>94</v>
      </c>
      <c r="F17" s="103"/>
    </row>
    <row r="18" spans="2:8" ht="18.600000000000001" thickBot="1" x14ac:dyDescent="0.5">
      <c r="B18" s="143"/>
      <c r="C18" s="104" t="s">
        <v>13</v>
      </c>
      <c r="D18" s="147" t="str">
        <f>IF(OR($D$17="選択ください",$D$17="無"),"","全角で入力ください")</f>
        <v/>
      </c>
      <c r="E18" s="148"/>
      <c r="F18" s="149"/>
      <c r="H18" s="80" t="s">
        <v>105</v>
      </c>
    </row>
    <row r="19" spans="2:8" ht="18.600000000000001" thickBot="1" x14ac:dyDescent="0.5">
      <c r="B19" s="146"/>
      <c r="C19" s="105" t="s">
        <v>14</v>
      </c>
      <c r="D19" s="150" t="str">
        <f>IF(OR($D$17="選択ください",$D$17="無"),"","半角で入力ください")</f>
        <v/>
      </c>
      <c r="E19" s="151"/>
      <c r="F19" s="106" t="s">
        <v>121</v>
      </c>
    </row>
    <row r="20" spans="2:8" ht="18.600000000000001" thickBot="1" x14ac:dyDescent="0.5">
      <c r="B20" s="120" t="s">
        <v>15</v>
      </c>
      <c r="C20" s="121"/>
      <c r="D20" s="72" t="s">
        <v>120</v>
      </c>
      <c r="E20" s="91" t="s">
        <v>83</v>
      </c>
      <c r="F20" s="107"/>
    </row>
    <row r="21" spans="2:8" ht="18.600000000000001" thickBot="1" x14ac:dyDescent="0.5">
      <c r="B21" s="120" t="s">
        <v>23</v>
      </c>
      <c r="C21" s="121"/>
      <c r="D21" s="74" t="s">
        <v>120</v>
      </c>
      <c r="E21" s="108" t="s">
        <v>86</v>
      </c>
      <c r="F21" s="109"/>
    </row>
    <row r="22" spans="2:8" x14ac:dyDescent="0.45">
      <c r="B22" s="145" t="s">
        <v>16</v>
      </c>
      <c r="C22" s="85" t="s">
        <v>17</v>
      </c>
      <c r="D22" s="75" t="s">
        <v>120</v>
      </c>
      <c r="E22" s="86" t="s">
        <v>87</v>
      </c>
      <c r="F22" s="107"/>
    </row>
    <row r="23" spans="2:8" ht="18.600000000000001" thickBot="1" x14ac:dyDescent="0.5">
      <c r="B23" s="146"/>
      <c r="C23" s="110" t="s">
        <v>18</v>
      </c>
      <c r="D23" s="76" t="s">
        <v>120</v>
      </c>
      <c r="E23" s="86" t="s">
        <v>88</v>
      </c>
      <c r="F23" s="107"/>
    </row>
    <row r="24" spans="2:8" x14ac:dyDescent="0.45">
      <c r="B24" s="143" t="s">
        <v>24</v>
      </c>
      <c r="C24" s="111" t="s">
        <v>17</v>
      </c>
      <c r="D24" s="112" t="str">
        <f>IF(D22="選択ください","",IF(D22="選択ください","",IF(D4="一般診療所（歯科診療所以外）",VLOOKUP(D21,'保険料テーブル（一般診療所）'!A4:I16,D22+1,0),VLOOKUP(D21,'保険料テーブル（歯科診療所）'!A4:I16,D22+1,0))))</f>
        <v/>
      </c>
      <c r="E24" s="108" t="s">
        <v>89</v>
      </c>
      <c r="F24" s="113"/>
    </row>
    <row r="25" spans="2:8" x14ac:dyDescent="0.45">
      <c r="B25" s="143"/>
      <c r="C25" s="94" t="s">
        <v>18</v>
      </c>
      <c r="D25" s="114" t="str">
        <f>IF(D23="選択ください","",IF(D23="選択ください","",IF(D4="一般診療所（歯科診療所以外）",VLOOKUP(D21,'保険料テーブル（一般診療所）'!A19:D31,VLOOKUP(D23,'保険料テーブル（一般診療所）'!A33:B36,2,0)+1,0),VLOOKUP(D21,'保険料テーブル（歯科診療所）'!A19:D31,VLOOKUP(D23,'保険料テーブル（歯科診療所）'!A33:B36,2,0)+1,0))))</f>
        <v/>
      </c>
      <c r="E25" s="108" t="s">
        <v>88</v>
      </c>
      <c r="F25" s="113"/>
    </row>
    <row r="26" spans="2:8" ht="22.8" thickBot="1" x14ac:dyDescent="0.5">
      <c r="B26" s="144"/>
      <c r="C26" s="115" t="s">
        <v>22</v>
      </c>
      <c r="D26" s="116" t="str">
        <f>IF(D25="","",D24+D25)</f>
        <v/>
      </c>
      <c r="E26" s="108" t="s">
        <v>88</v>
      </c>
      <c r="F26" s="113"/>
    </row>
    <row r="28" spans="2:8" x14ac:dyDescent="0.45">
      <c r="B28" t="s">
        <v>100</v>
      </c>
      <c r="E28" s="117"/>
    </row>
    <row r="29" spans="2:8" x14ac:dyDescent="0.45">
      <c r="B29" s="118" t="s">
        <v>84</v>
      </c>
      <c r="F29" s="119" t="s">
        <v>85</v>
      </c>
    </row>
    <row r="30" spans="2:8" x14ac:dyDescent="0.45">
      <c r="B30" t="s">
        <v>101</v>
      </c>
      <c r="E30" s="117"/>
    </row>
    <row r="31" spans="2:8" ht="84" customHeight="1" x14ac:dyDescent="0.45">
      <c r="B31" s="142" t="s">
        <v>102</v>
      </c>
      <c r="C31" s="142"/>
      <c r="D31" s="142"/>
      <c r="E31" s="142"/>
      <c r="F31" s="142"/>
    </row>
  </sheetData>
  <sheetProtection algorithmName="SHA-512" hashValue="F3LduEEM2jl1tTISH8ugZQZeV01y7GqmNHnMb0KBrZJB6l7q1NVccybcWXNBtkX0csU4bdNPd6Kv6nC2b8nk4w==" saltValue="tpajXtRyPwYSevLWorftjw==" spinCount="100000" sheet="1" objects="1" scenarios="1"/>
  <mergeCells count="26">
    <mergeCell ref="B31:F31"/>
    <mergeCell ref="B24:B26"/>
    <mergeCell ref="B20:C20"/>
    <mergeCell ref="B21:C21"/>
    <mergeCell ref="B7:B8"/>
    <mergeCell ref="B12:B13"/>
    <mergeCell ref="B17:B19"/>
    <mergeCell ref="B22:B23"/>
    <mergeCell ref="D18:F18"/>
    <mergeCell ref="D19:E19"/>
    <mergeCell ref="D16:F16"/>
    <mergeCell ref="D14:F14"/>
    <mergeCell ref="D6:E6"/>
    <mergeCell ref="D10:F10"/>
    <mergeCell ref="D3:F3"/>
    <mergeCell ref="D13:F13"/>
    <mergeCell ref="D7:F7"/>
    <mergeCell ref="D8:F8"/>
    <mergeCell ref="D9:E9"/>
    <mergeCell ref="D4:F4"/>
    <mergeCell ref="D5:F5"/>
    <mergeCell ref="B4:C4"/>
    <mergeCell ref="B6:C6"/>
    <mergeCell ref="B9:C9"/>
    <mergeCell ref="B10:C10"/>
    <mergeCell ref="B3:C3"/>
  </mergeCells>
  <phoneticPr fontId="3"/>
  <dataValidations count="8">
    <dataValidation type="list" allowBlank="1" showInputMessage="1" showErrorMessage="1" sqref="D21" xr:uid="{3DBBB1EA-DA7E-47C3-934D-3680C9888A6A}">
      <formula1>"選択ください,2023/7/1,2023/8/1,2023/9/1,2023/10/1,2023/11/1,2023/12/1,2024/1/1,2024/2/1,2024/3/1,2024/4/1,2024/5/1,2024/6/1"</formula1>
    </dataValidation>
    <dataValidation type="list" allowBlank="1" showInputMessage="1" showErrorMessage="1" sqref="D23" xr:uid="{18CFDB90-52D2-4DF1-BB6E-870DEF61ABFE}">
      <formula1>"選択ください,A,B,C"</formula1>
    </dataValidation>
    <dataValidation type="list" allowBlank="1" showInputMessage="1" showErrorMessage="1" sqref="D17" xr:uid="{84CE0250-04FA-4595-A861-4CCD087B7C6E}">
      <formula1>"選択ください,有,無"</formula1>
    </dataValidation>
    <dataValidation type="list" allowBlank="1" showInputMessage="1" showErrorMessage="1" sqref="D20" xr:uid="{CD6235C3-DE0A-4B63-A9B4-2FC3B49FD4F1}">
      <formula1>"選択ください,振込,口座振替"</formula1>
    </dataValidation>
    <dataValidation type="list" allowBlank="1" showInputMessage="1" showErrorMessage="1" sqref="D22" xr:uid="{2876CEA2-A7D5-4796-AC1B-4EFCBFB608E6}">
      <formula1>"選択ください,1,2,3,4,5,6,7,8"</formula1>
    </dataValidation>
    <dataValidation type="list" allowBlank="1" showInputMessage="1" showErrorMessage="1" sqref="D5:F5" xr:uid="{51400163-CBE9-4AC8-AEC7-1DC6A95AEC01}">
      <formula1>"ドロップダウンリストから選択ください,「個人立」診療所,「法人立」診療所"</formula1>
    </dataValidation>
    <dataValidation type="list" allowBlank="1" showInputMessage="1" showErrorMessage="1" sqref="D11" xr:uid="{651C354B-C165-4101-A61F-48064CC558B0}">
      <formula1>"選択ください,自宅住所,所属住所"</formula1>
    </dataValidation>
    <dataValidation type="list" allowBlank="1" showInputMessage="1" showErrorMessage="1" sqref="D4:F4" xr:uid="{1EDE0F6D-EE79-4974-993D-8B5B99A3BC8D}">
      <formula1>"ドロップダウンリストから選択ください,一般診療所（歯科診療所以外）,歯科診療所"</formula1>
    </dataValidation>
  </dataValidations>
  <hyperlinks>
    <hyperlink ref="D10" r:id="rId1" display="spc.osaka61418@gmail.com" xr:uid="{C9A7881A-95E3-450C-A654-FBFEE8A7E847}"/>
    <hyperlink ref="B29" r:id="rId2" display="https://www.jsrm.jp/cms/uploads/2022/05/yokinkouzafurikae.pdf" xr:uid="{2B1FC50B-95D3-4A9E-AAC3-80F644E1ED46}"/>
  </hyperlinks>
  <pageMargins left="0.70866141732283472" right="0.31496062992125984" top="0.55118110236220474" bottom="0.35433070866141736" header="0.31496062992125984" footer="0.31496062992125984"/>
  <pageSetup paperSize="9" scale="83" orientation="landscape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DA52E-B882-4192-BCD9-FD9CE9D7775E}">
  <sheetPr>
    <pageSetUpPr fitToPage="1"/>
  </sheetPr>
  <dimension ref="A1:I37"/>
  <sheetViews>
    <sheetView showGridLines="0" workbookViewId="0"/>
  </sheetViews>
  <sheetFormatPr defaultRowHeight="18" x14ac:dyDescent="0.45"/>
  <cols>
    <col min="1" max="1" width="10.19921875" bestFit="1" customWidth="1"/>
    <col min="2" max="7" width="8.69921875" style="1"/>
  </cols>
  <sheetData>
    <row r="1" spans="1:9" ht="22.2" x14ac:dyDescent="0.45">
      <c r="A1" s="16" t="s">
        <v>32</v>
      </c>
      <c r="B1" s="11"/>
      <c r="C1" s="11"/>
      <c r="D1" s="11"/>
      <c r="E1" s="11"/>
      <c r="F1" s="11"/>
      <c r="G1" s="11"/>
    </row>
    <row r="2" spans="1:9" ht="22.2" x14ac:dyDescent="0.45">
      <c r="A2" s="16"/>
      <c r="B2" s="11"/>
      <c r="C2" s="11"/>
      <c r="D2" s="11"/>
      <c r="E2" s="11"/>
      <c r="F2" s="11"/>
      <c r="G2" s="11"/>
    </row>
    <row r="3" spans="1:9" ht="22.2" x14ac:dyDescent="0.45">
      <c r="A3" s="16" t="s">
        <v>17</v>
      </c>
      <c r="B3" s="11"/>
      <c r="C3" s="11"/>
      <c r="D3" s="11"/>
      <c r="E3" s="11"/>
      <c r="F3" s="11"/>
      <c r="G3" s="11"/>
    </row>
    <row r="4" spans="1:9" x14ac:dyDescent="0.45">
      <c r="A4" s="17" t="s">
        <v>3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</row>
    <row r="5" spans="1:9" x14ac:dyDescent="0.45">
      <c r="A5" s="19">
        <v>45108</v>
      </c>
      <c r="B5" s="11">
        <v>71080</v>
      </c>
      <c r="C5" s="11">
        <v>61870</v>
      </c>
      <c r="D5" s="11">
        <v>56400</v>
      </c>
      <c r="E5" s="11">
        <v>52740</v>
      </c>
      <c r="F5" s="11">
        <v>47850</v>
      </c>
      <c r="G5" s="11">
        <v>9210</v>
      </c>
      <c r="H5" s="11">
        <v>9900</v>
      </c>
      <c r="I5" s="11">
        <v>10040</v>
      </c>
    </row>
    <row r="6" spans="1:9" x14ac:dyDescent="0.45">
      <c r="A6" s="19">
        <v>45139</v>
      </c>
      <c r="B6" s="11">
        <v>65160</v>
      </c>
      <c r="C6" s="11">
        <v>56720</v>
      </c>
      <c r="D6" s="11">
        <v>51700</v>
      </c>
      <c r="E6" s="11">
        <v>48350</v>
      </c>
      <c r="F6" s="11">
        <v>43870</v>
      </c>
      <c r="G6" s="11">
        <v>8440</v>
      </c>
      <c r="H6" s="11">
        <v>9080</v>
      </c>
      <c r="I6" s="11">
        <v>9210</v>
      </c>
    </row>
    <row r="7" spans="1:9" x14ac:dyDescent="0.45">
      <c r="A7" s="19">
        <v>45170</v>
      </c>
      <c r="B7" s="11">
        <v>59230</v>
      </c>
      <c r="C7" s="11">
        <v>51560</v>
      </c>
      <c r="D7" s="11">
        <v>47000</v>
      </c>
      <c r="E7" s="11">
        <v>43950</v>
      </c>
      <c r="F7" s="11">
        <v>39870</v>
      </c>
      <c r="G7" s="11">
        <v>7680</v>
      </c>
      <c r="H7" s="11">
        <v>8250</v>
      </c>
      <c r="I7" s="11">
        <v>8370</v>
      </c>
    </row>
    <row r="8" spans="1:9" x14ac:dyDescent="0.45">
      <c r="A8" s="19">
        <v>45200</v>
      </c>
      <c r="B8" s="11">
        <v>53320</v>
      </c>
      <c r="C8" s="11">
        <v>46400</v>
      </c>
      <c r="D8" s="11">
        <v>42300</v>
      </c>
      <c r="E8" s="11">
        <v>39560</v>
      </c>
      <c r="F8" s="11">
        <v>35890</v>
      </c>
      <c r="G8" s="11">
        <v>6910</v>
      </c>
      <c r="H8" s="11">
        <v>7430</v>
      </c>
      <c r="I8" s="11">
        <v>7540</v>
      </c>
    </row>
    <row r="9" spans="1:9" x14ac:dyDescent="0.45">
      <c r="A9" s="19">
        <v>45231</v>
      </c>
      <c r="B9" s="11">
        <v>47390</v>
      </c>
      <c r="C9" s="11">
        <v>41250</v>
      </c>
      <c r="D9" s="11">
        <v>37600</v>
      </c>
      <c r="E9" s="11">
        <v>35160</v>
      </c>
      <c r="F9" s="11">
        <v>31900</v>
      </c>
      <c r="G9" s="11">
        <v>6140</v>
      </c>
      <c r="H9" s="11">
        <v>6600</v>
      </c>
      <c r="I9" s="11">
        <v>6690</v>
      </c>
    </row>
    <row r="10" spans="1:9" x14ac:dyDescent="0.45">
      <c r="A10" s="19">
        <v>45261</v>
      </c>
      <c r="B10" s="11">
        <v>41470</v>
      </c>
      <c r="C10" s="11">
        <v>36090</v>
      </c>
      <c r="D10" s="11">
        <v>32900</v>
      </c>
      <c r="E10" s="11">
        <v>30760</v>
      </c>
      <c r="F10" s="11">
        <v>27910</v>
      </c>
      <c r="G10" s="11">
        <v>5370</v>
      </c>
      <c r="H10" s="11">
        <v>5770</v>
      </c>
      <c r="I10" s="11">
        <v>5860</v>
      </c>
    </row>
    <row r="11" spans="1:9" x14ac:dyDescent="0.45">
      <c r="A11" s="19">
        <v>45292</v>
      </c>
      <c r="B11" s="11">
        <v>35540</v>
      </c>
      <c r="C11" s="11">
        <v>30940</v>
      </c>
      <c r="D11" s="11">
        <v>28200</v>
      </c>
      <c r="E11" s="11">
        <v>26370</v>
      </c>
      <c r="F11" s="11">
        <v>23930</v>
      </c>
      <c r="G11" s="11">
        <v>4610</v>
      </c>
      <c r="H11" s="11">
        <v>4950</v>
      </c>
      <c r="I11" s="11">
        <v>5020</v>
      </c>
    </row>
    <row r="12" spans="1:9" x14ac:dyDescent="0.45">
      <c r="A12" s="19">
        <v>45323</v>
      </c>
      <c r="B12" s="11">
        <v>29620</v>
      </c>
      <c r="C12" s="11">
        <v>25780</v>
      </c>
      <c r="D12" s="11">
        <v>23500</v>
      </c>
      <c r="E12" s="11">
        <v>21980</v>
      </c>
      <c r="F12" s="11">
        <v>19940</v>
      </c>
      <c r="G12" s="11">
        <v>3840</v>
      </c>
      <c r="H12" s="11">
        <v>4130</v>
      </c>
      <c r="I12" s="11">
        <v>4190</v>
      </c>
    </row>
    <row r="13" spans="1:9" x14ac:dyDescent="0.45">
      <c r="A13" s="19">
        <v>45352</v>
      </c>
      <c r="B13" s="11">
        <v>23690</v>
      </c>
      <c r="C13" s="11">
        <v>20620</v>
      </c>
      <c r="D13" s="11">
        <v>18800</v>
      </c>
      <c r="E13" s="11">
        <v>17580</v>
      </c>
      <c r="F13" s="11">
        <v>15950</v>
      </c>
      <c r="G13" s="11">
        <v>3070</v>
      </c>
      <c r="H13" s="11">
        <v>3300</v>
      </c>
      <c r="I13" s="11">
        <v>3350</v>
      </c>
    </row>
    <row r="14" spans="1:9" x14ac:dyDescent="0.45">
      <c r="A14" s="19">
        <v>45383</v>
      </c>
      <c r="B14" s="11">
        <v>17780</v>
      </c>
      <c r="C14" s="11">
        <v>15470</v>
      </c>
      <c r="D14" s="11">
        <v>14100</v>
      </c>
      <c r="E14" s="11">
        <v>13190</v>
      </c>
      <c r="F14" s="11">
        <v>11960</v>
      </c>
      <c r="G14" s="11">
        <v>2310</v>
      </c>
      <c r="H14" s="11">
        <v>2480</v>
      </c>
      <c r="I14" s="11">
        <v>2520</v>
      </c>
    </row>
    <row r="15" spans="1:9" x14ac:dyDescent="0.45">
      <c r="A15" s="19">
        <v>45413</v>
      </c>
      <c r="B15" s="11">
        <v>11850</v>
      </c>
      <c r="C15" s="11">
        <v>10320</v>
      </c>
      <c r="D15" s="11">
        <v>9400</v>
      </c>
      <c r="E15" s="11">
        <v>8790</v>
      </c>
      <c r="F15" s="11">
        <v>7980</v>
      </c>
      <c r="G15" s="11">
        <v>1530</v>
      </c>
      <c r="H15" s="11">
        <v>1650</v>
      </c>
      <c r="I15" s="11">
        <v>1670</v>
      </c>
    </row>
    <row r="16" spans="1:9" x14ac:dyDescent="0.45">
      <c r="A16" s="19">
        <v>45444</v>
      </c>
      <c r="B16" s="11">
        <v>5930</v>
      </c>
      <c r="C16" s="11">
        <v>5150</v>
      </c>
      <c r="D16" s="11">
        <v>4700</v>
      </c>
      <c r="E16" s="11">
        <v>4390</v>
      </c>
      <c r="F16" s="11">
        <v>3980</v>
      </c>
      <c r="G16" s="11">
        <v>770</v>
      </c>
      <c r="H16" s="11">
        <v>820</v>
      </c>
      <c r="I16" s="11">
        <v>840</v>
      </c>
    </row>
    <row r="17" spans="1:7" x14ac:dyDescent="0.45">
      <c r="B17" s="11"/>
      <c r="C17" s="11"/>
      <c r="D17" s="11"/>
      <c r="E17" s="11"/>
      <c r="F17" s="11"/>
      <c r="G17" s="11"/>
    </row>
    <row r="18" spans="1:7" ht="22.2" x14ac:dyDescent="0.45">
      <c r="A18" s="10" t="s">
        <v>18</v>
      </c>
      <c r="B18" s="11"/>
      <c r="C18" s="11"/>
      <c r="D18" s="11"/>
      <c r="E18"/>
      <c r="F18"/>
      <c r="G18" s="11"/>
    </row>
    <row r="19" spans="1:7" x14ac:dyDescent="0.45">
      <c r="A19" s="12" t="s">
        <v>3</v>
      </c>
      <c r="B19" s="13" t="s">
        <v>0</v>
      </c>
      <c r="C19" s="13" t="s">
        <v>1</v>
      </c>
      <c r="D19" s="13" t="s">
        <v>2</v>
      </c>
      <c r="E19"/>
      <c r="F19"/>
      <c r="G19" s="11"/>
    </row>
    <row r="20" spans="1:7" x14ac:dyDescent="0.45">
      <c r="A20" s="15">
        <v>45108</v>
      </c>
      <c r="B20" s="11">
        <v>15070</v>
      </c>
      <c r="C20" s="11">
        <v>9970</v>
      </c>
      <c r="D20" s="11">
        <v>7800</v>
      </c>
      <c r="E20"/>
      <c r="F20"/>
      <c r="G20" s="11"/>
    </row>
    <row r="21" spans="1:7" x14ac:dyDescent="0.45">
      <c r="A21" s="15">
        <v>45139</v>
      </c>
      <c r="B21" s="11">
        <v>13810</v>
      </c>
      <c r="C21" s="11">
        <v>9140</v>
      </c>
      <c r="D21" s="11">
        <v>7150</v>
      </c>
      <c r="E21"/>
      <c r="F21"/>
      <c r="G21" s="11"/>
    </row>
    <row r="22" spans="1:7" x14ac:dyDescent="0.45">
      <c r="A22" s="15">
        <v>45170</v>
      </c>
      <c r="B22" s="11">
        <v>12560</v>
      </c>
      <c r="C22" s="11">
        <v>8310</v>
      </c>
      <c r="D22" s="11">
        <v>6500</v>
      </c>
      <c r="E22"/>
      <c r="F22"/>
      <c r="G22" s="11"/>
    </row>
    <row r="23" spans="1:7" x14ac:dyDescent="0.45">
      <c r="A23" s="15">
        <v>45200</v>
      </c>
      <c r="B23" s="11">
        <v>11300</v>
      </c>
      <c r="C23" s="11">
        <v>7480</v>
      </c>
      <c r="D23" s="11">
        <v>5850</v>
      </c>
      <c r="E23"/>
      <c r="F23"/>
      <c r="G23" s="11"/>
    </row>
    <row r="24" spans="1:7" x14ac:dyDescent="0.45">
      <c r="A24" s="15">
        <v>45231</v>
      </c>
      <c r="B24" s="11">
        <v>10050</v>
      </c>
      <c r="C24" s="11">
        <v>6650</v>
      </c>
      <c r="D24" s="11">
        <v>5200</v>
      </c>
      <c r="E24"/>
      <c r="F24"/>
      <c r="G24" s="11"/>
    </row>
    <row r="25" spans="1:7" x14ac:dyDescent="0.45">
      <c r="A25" s="15">
        <v>45261</v>
      </c>
      <c r="B25" s="11">
        <v>8790</v>
      </c>
      <c r="C25" s="11">
        <v>5820</v>
      </c>
      <c r="D25" s="11">
        <v>4550</v>
      </c>
      <c r="E25"/>
      <c r="F25"/>
      <c r="G25" s="11"/>
    </row>
    <row r="26" spans="1:7" x14ac:dyDescent="0.45">
      <c r="A26" s="15">
        <v>45292</v>
      </c>
      <c r="B26" s="11">
        <v>7540</v>
      </c>
      <c r="C26" s="11">
        <v>4990</v>
      </c>
      <c r="D26" s="11">
        <v>3900</v>
      </c>
      <c r="E26"/>
      <c r="F26"/>
      <c r="G26" s="11"/>
    </row>
    <row r="27" spans="1:7" x14ac:dyDescent="0.45">
      <c r="A27" s="15">
        <v>45323</v>
      </c>
      <c r="B27" s="11">
        <v>6280</v>
      </c>
      <c r="C27" s="11">
        <v>4150</v>
      </c>
      <c r="D27" s="11">
        <v>3250</v>
      </c>
      <c r="E27"/>
      <c r="F27"/>
      <c r="G27" s="11"/>
    </row>
    <row r="28" spans="1:7" x14ac:dyDescent="0.45">
      <c r="A28" s="15">
        <v>45352</v>
      </c>
      <c r="B28" s="11">
        <v>5020</v>
      </c>
      <c r="C28" s="11">
        <v>3320</v>
      </c>
      <c r="D28" s="11">
        <v>2600</v>
      </c>
      <c r="E28"/>
      <c r="F28"/>
      <c r="G28" s="11"/>
    </row>
    <row r="29" spans="1:7" x14ac:dyDescent="0.45">
      <c r="A29" s="15">
        <v>45383</v>
      </c>
      <c r="B29" s="11">
        <v>3770</v>
      </c>
      <c r="C29" s="11">
        <v>2490</v>
      </c>
      <c r="D29" s="11">
        <v>1950</v>
      </c>
      <c r="E29"/>
      <c r="F29"/>
      <c r="G29" s="11"/>
    </row>
    <row r="30" spans="1:7" x14ac:dyDescent="0.45">
      <c r="A30" s="15">
        <v>45413</v>
      </c>
      <c r="B30" s="11">
        <v>2510</v>
      </c>
      <c r="C30" s="11">
        <v>1660</v>
      </c>
      <c r="D30" s="11">
        <v>1300</v>
      </c>
      <c r="E30"/>
      <c r="F30"/>
      <c r="G30" s="11"/>
    </row>
    <row r="31" spans="1:7" x14ac:dyDescent="0.45">
      <c r="A31" s="15">
        <v>45444</v>
      </c>
      <c r="B31" s="11">
        <v>1260</v>
      </c>
      <c r="C31" s="11">
        <v>830</v>
      </c>
      <c r="D31" s="11">
        <v>650</v>
      </c>
      <c r="E31"/>
      <c r="F31"/>
      <c r="G31" s="11"/>
    </row>
    <row r="32" spans="1:7" x14ac:dyDescent="0.45">
      <c r="B32" s="11"/>
      <c r="C32" s="11"/>
      <c r="D32" s="11"/>
      <c r="E32"/>
      <c r="F32"/>
      <c r="G32" s="11"/>
    </row>
    <row r="33" spans="1:7" x14ac:dyDescent="0.45">
      <c r="A33" t="s">
        <v>25</v>
      </c>
      <c r="B33" s="11" t="s">
        <v>26</v>
      </c>
      <c r="C33" s="11"/>
      <c r="D33" s="11"/>
      <c r="E33"/>
      <c r="F33"/>
      <c r="G33" s="11"/>
    </row>
    <row r="34" spans="1:7" x14ac:dyDescent="0.45">
      <c r="A34" t="s">
        <v>0</v>
      </c>
      <c r="B34" s="11">
        <v>1</v>
      </c>
      <c r="C34" s="11"/>
      <c r="D34" s="11"/>
      <c r="E34"/>
      <c r="F34"/>
      <c r="G34" s="11"/>
    </row>
    <row r="35" spans="1:7" x14ac:dyDescent="0.45">
      <c r="A35" t="s">
        <v>1</v>
      </c>
      <c r="B35" s="11">
        <v>2</v>
      </c>
      <c r="C35" s="11"/>
      <c r="D35" s="11"/>
      <c r="E35"/>
      <c r="F35"/>
      <c r="G35" s="11"/>
    </row>
    <row r="36" spans="1:7" x14ac:dyDescent="0.45">
      <c r="A36" t="s">
        <v>2</v>
      </c>
      <c r="B36" s="11">
        <v>3</v>
      </c>
      <c r="C36" s="11"/>
      <c r="D36" s="11"/>
      <c r="E36"/>
      <c r="F36"/>
      <c r="G36" s="11"/>
    </row>
    <row r="37" spans="1:7" x14ac:dyDescent="0.45">
      <c r="B37" s="11"/>
      <c r="C37" s="11"/>
      <c r="D37" s="11"/>
      <c r="E37" s="11"/>
      <c r="F37" s="11"/>
      <c r="G37" s="11"/>
    </row>
  </sheetData>
  <sheetProtection algorithmName="SHA-512" hashValue="wMtrehuxp4oWsxgNh4RzBQefnKKESZTGbmKmzS+sFsv0YLviC2DtSptlNBott1UhO8WQO32TBZnbI/+Yg/vwrg==" saltValue="5m3la3A3Gdl+mepFj8px6g==" spinCount="100000" sheet="1" objects="1" scenarios="1"/>
  <sortState xmlns:xlrd2="http://schemas.microsoft.com/office/spreadsheetml/2017/richdata2" ref="A5:G16">
    <sortCondition ref="A5:A16"/>
  </sortState>
  <phoneticPr fontId="3"/>
  <pageMargins left="0.7" right="0.7" top="0.75" bottom="0.75" header="0.3" footer="0.3"/>
  <pageSetup paperSize="9" scale="99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B5937-47FB-420D-A356-AE087231F7B2}">
  <sheetPr>
    <pageSetUpPr fitToPage="1"/>
  </sheetPr>
  <dimension ref="A1:I37"/>
  <sheetViews>
    <sheetView showGridLines="0" workbookViewId="0"/>
  </sheetViews>
  <sheetFormatPr defaultRowHeight="18" x14ac:dyDescent="0.45"/>
  <cols>
    <col min="1" max="1" width="10.19921875" bestFit="1" customWidth="1"/>
    <col min="2" max="7" width="8.69921875" style="1"/>
  </cols>
  <sheetData>
    <row r="1" spans="1:9" ht="22.2" x14ac:dyDescent="0.45">
      <c r="A1" s="10" t="s">
        <v>31</v>
      </c>
      <c r="B1" s="11"/>
      <c r="C1" s="11"/>
      <c r="D1" s="11"/>
      <c r="E1" s="11"/>
      <c r="F1" s="11"/>
      <c r="G1" s="11"/>
    </row>
    <row r="2" spans="1:9" ht="22.2" x14ac:dyDescent="0.45">
      <c r="A2" s="10"/>
      <c r="B2" s="11"/>
      <c r="C2" s="11"/>
      <c r="D2" s="11"/>
      <c r="E2" s="11"/>
      <c r="F2" s="11"/>
      <c r="G2" s="11"/>
    </row>
    <row r="3" spans="1:9" ht="22.2" x14ac:dyDescent="0.45">
      <c r="A3" s="10" t="s">
        <v>17</v>
      </c>
      <c r="B3" s="11"/>
      <c r="C3" s="11"/>
      <c r="D3" s="11"/>
      <c r="E3" s="11"/>
      <c r="F3" s="11"/>
      <c r="G3" s="11"/>
    </row>
    <row r="4" spans="1:9" x14ac:dyDescent="0.45">
      <c r="A4" s="12" t="s">
        <v>3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</row>
    <row r="5" spans="1:9" x14ac:dyDescent="0.45">
      <c r="A5" s="14">
        <v>45108</v>
      </c>
      <c r="B5" s="11">
        <v>11870</v>
      </c>
      <c r="C5" s="11">
        <v>9140</v>
      </c>
      <c r="D5" s="11">
        <v>8110</v>
      </c>
      <c r="E5" s="11">
        <v>7420</v>
      </c>
      <c r="F5" s="11">
        <v>6730</v>
      </c>
      <c r="G5" s="11">
        <v>3610</v>
      </c>
      <c r="H5" s="11">
        <v>4190</v>
      </c>
      <c r="I5" s="11">
        <v>4270</v>
      </c>
    </row>
    <row r="6" spans="1:9" x14ac:dyDescent="0.45">
      <c r="A6" s="14">
        <v>45139</v>
      </c>
      <c r="B6" s="11">
        <v>10880</v>
      </c>
      <c r="C6" s="11">
        <v>8380</v>
      </c>
      <c r="D6" s="11">
        <v>7440</v>
      </c>
      <c r="E6" s="11">
        <v>6800</v>
      </c>
      <c r="F6" s="11">
        <v>6170</v>
      </c>
      <c r="G6" s="11">
        <v>3310</v>
      </c>
      <c r="H6" s="11">
        <v>3840</v>
      </c>
      <c r="I6" s="11">
        <v>3910</v>
      </c>
    </row>
    <row r="7" spans="1:9" x14ac:dyDescent="0.45">
      <c r="A7" s="14">
        <v>45170</v>
      </c>
      <c r="B7" s="11">
        <v>9900</v>
      </c>
      <c r="C7" s="11">
        <v>7620</v>
      </c>
      <c r="D7" s="11">
        <v>6760</v>
      </c>
      <c r="E7" s="11">
        <v>6190</v>
      </c>
      <c r="F7" s="11">
        <v>5610</v>
      </c>
      <c r="G7" s="11">
        <v>3010</v>
      </c>
      <c r="H7" s="11">
        <v>3490</v>
      </c>
      <c r="I7" s="11">
        <v>3560</v>
      </c>
    </row>
    <row r="8" spans="1:9" x14ac:dyDescent="0.45">
      <c r="A8" s="14">
        <v>45200</v>
      </c>
      <c r="B8" s="11">
        <v>8910</v>
      </c>
      <c r="C8" s="11">
        <v>6860</v>
      </c>
      <c r="D8" s="11">
        <v>6090</v>
      </c>
      <c r="E8" s="11">
        <v>5570</v>
      </c>
      <c r="F8" s="11">
        <v>5050</v>
      </c>
      <c r="G8" s="11">
        <v>2710</v>
      </c>
      <c r="H8" s="11">
        <v>3150</v>
      </c>
      <c r="I8" s="11">
        <v>3210</v>
      </c>
    </row>
    <row r="9" spans="1:9" x14ac:dyDescent="0.45">
      <c r="A9" s="14">
        <v>45231</v>
      </c>
      <c r="B9" s="11">
        <v>7910</v>
      </c>
      <c r="C9" s="11">
        <v>6100</v>
      </c>
      <c r="D9" s="11">
        <v>5410</v>
      </c>
      <c r="E9" s="11">
        <v>4950</v>
      </c>
      <c r="F9" s="11">
        <v>4490</v>
      </c>
      <c r="G9" s="11">
        <v>2410</v>
      </c>
      <c r="H9" s="11">
        <v>2800</v>
      </c>
      <c r="I9" s="11">
        <v>2850</v>
      </c>
    </row>
    <row r="10" spans="1:9" x14ac:dyDescent="0.45">
      <c r="A10" s="14">
        <v>45261</v>
      </c>
      <c r="B10" s="11">
        <v>6920</v>
      </c>
      <c r="C10" s="11">
        <v>5340</v>
      </c>
      <c r="D10" s="11">
        <v>4740</v>
      </c>
      <c r="E10" s="11">
        <v>4330</v>
      </c>
      <c r="F10" s="11">
        <v>3930</v>
      </c>
      <c r="G10" s="11">
        <v>2110</v>
      </c>
      <c r="H10" s="11">
        <v>2450</v>
      </c>
      <c r="I10" s="11">
        <v>2490</v>
      </c>
    </row>
    <row r="11" spans="1:9" x14ac:dyDescent="0.45">
      <c r="A11" s="14">
        <v>45292</v>
      </c>
      <c r="B11" s="11">
        <v>5940</v>
      </c>
      <c r="C11" s="11">
        <v>4580</v>
      </c>
      <c r="D11" s="11">
        <v>4060</v>
      </c>
      <c r="E11" s="11">
        <v>3720</v>
      </c>
      <c r="F11" s="11">
        <v>3370</v>
      </c>
      <c r="G11" s="11">
        <v>1810</v>
      </c>
      <c r="H11" s="11">
        <v>2100</v>
      </c>
      <c r="I11" s="11">
        <v>2140</v>
      </c>
    </row>
    <row r="12" spans="1:9" x14ac:dyDescent="0.45">
      <c r="A12" s="14">
        <v>45323</v>
      </c>
      <c r="B12" s="11">
        <v>4950</v>
      </c>
      <c r="C12" s="11">
        <v>3800</v>
      </c>
      <c r="D12" s="11">
        <v>3380</v>
      </c>
      <c r="E12" s="11">
        <v>3090</v>
      </c>
      <c r="F12" s="11">
        <v>2800</v>
      </c>
      <c r="G12" s="11">
        <v>1500</v>
      </c>
      <c r="H12" s="11">
        <v>1740</v>
      </c>
      <c r="I12" s="11">
        <v>1780</v>
      </c>
    </row>
    <row r="13" spans="1:9" x14ac:dyDescent="0.45">
      <c r="A13" s="14">
        <v>45352</v>
      </c>
      <c r="B13" s="11">
        <v>3960</v>
      </c>
      <c r="C13" s="11">
        <v>3040</v>
      </c>
      <c r="D13" s="11">
        <v>2700</v>
      </c>
      <c r="E13" s="11">
        <v>2470</v>
      </c>
      <c r="F13" s="11">
        <v>2240</v>
      </c>
      <c r="G13" s="11">
        <v>1200</v>
      </c>
      <c r="H13" s="11">
        <v>1390</v>
      </c>
      <c r="I13" s="11">
        <v>1420</v>
      </c>
    </row>
    <row r="14" spans="1:9" x14ac:dyDescent="0.45">
      <c r="A14" s="14">
        <v>45383</v>
      </c>
      <c r="B14" s="11">
        <v>2970</v>
      </c>
      <c r="C14" s="11">
        <v>2280</v>
      </c>
      <c r="D14" s="11">
        <v>2030</v>
      </c>
      <c r="E14" s="11">
        <v>1850</v>
      </c>
      <c r="F14" s="11">
        <v>1680</v>
      </c>
      <c r="G14" s="11">
        <v>910</v>
      </c>
      <c r="H14" s="11">
        <v>1050</v>
      </c>
      <c r="I14" s="11">
        <v>1070</v>
      </c>
    </row>
    <row r="15" spans="1:9" x14ac:dyDescent="0.45">
      <c r="A15" s="14">
        <v>45413</v>
      </c>
      <c r="B15" s="11">
        <v>1980</v>
      </c>
      <c r="C15" s="11">
        <v>1520</v>
      </c>
      <c r="D15" s="11">
        <v>1350</v>
      </c>
      <c r="E15" s="11">
        <v>1240</v>
      </c>
      <c r="F15" s="11">
        <v>1120</v>
      </c>
      <c r="G15" s="11">
        <v>610</v>
      </c>
      <c r="H15" s="11">
        <v>700</v>
      </c>
      <c r="I15" s="11">
        <v>720</v>
      </c>
    </row>
    <row r="16" spans="1:9" x14ac:dyDescent="0.45">
      <c r="A16" s="14">
        <v>45444</v>
      </c>
      <c r="B16" s="11">
        <v>990</v>
      </c>
      <c r="C16" s="11">
        <v>760</v>
      </c>
      <c r="D16" s="11">
        <v>680</v>
      </c>
      <c r="E16" s="11">
        <v>620</v>
      </c>
      <c r="F16" s="11">
        <v>560</v>
      </c>
      <c r="G16" s="11">
        <v>300</v>
      </c>
      <c r="H16" s="11">
        <v>350</v>
      </c>
      <c r="I16" s="11">
        <v>360</v>
      </c>
    </row>
    <row r="17" spans="1:7" x14ac:dyDescent="0.45">
      <c r="B17" s="11"/>
      <c r="C17" s="11"/>
      <c r="D17" s="11"/>
      <c r="E17" s="11"/>
      <c r="F17" s="11"/>
      <c r="G17" s="11"/>
    </row>
    <row r="18" spans="1:7" ht="22.2" x14ac:dyDescent="0.45">
      <c r="A18" s="10" t="s">
        <v>18</v>
      </c>
      <c r="B18" s="11"/>
      <c r="C18" s="11"/>
      <c r="D18" s="11"/>
      <c r="E18"/>
      <c r="F18"/>
      <c r="G18" s="11"/>
    </row>
    <row r="19" spans="1:7" x14ac:dyDescent="0.45">
      <c r="A19" s="12" t="s">
        <v>3</v>
      </c>
      <c r="B19" s="13" t="s">
        <v>0</v>
      </c>
      <c r="C19" s="13" t="s">
        <v>1</v>
      </c>
      <c r="D19" s="13" t="s">
        <v>2</v>
      </c>
      <c r="E19"/>
      <c r="F19"/>
      <c r="G19" s="11"/>
    </row>
    <row r="20" spans="1:7" x14ac:dyDescent="0.45">
      <c r="A20" s="15">
        <v>45108</v>
      </c>
      <c r="B20" s="11">
        <v>15070</v>
      </c>
      <c r="C20" s="11">
        <v>9970</v>
      </c>
      <c r="D20" s="11">
        <v>7800</v>
      </c>
      <c r="E20"/>
      <c r="F20"/>
      <c r="G20" s="11"/>
    </row>
    <row r="21" spans="1:7" x14ac:dyDescent="0.45">
      <c r="A21" s="15">
        <v>45139</v>
      </c>
      <c r="B21" s="11">
        <v>13810</v>
      </c>
      <c r="C21" s="11">
        <v>9140</v>
      </c>
      <c r="D21" s="11">
        <v>7150</v>
      </c>
      <c r="E21"/>
      <c r="F21"/>
      <c r="G21" s="11"/>
    </row>
    <row r="22" spans="1:7" x14ac:dyDescent="0.45">
      <c r="A22" s="15">
        <v>45170</v>
      </c>
      <c r="B22" s="11">
        <v>12560</v>
      </c>
      <c r="C22" s="11">
        <v>8310</v>
      </c>
      <c r="D22" s="11">
        <v>6500</v>
      </c>
      <c r="E22"/>
      <c r="F22"/>
      <c r="G22" s="11"/>
    </row>
    <row r="23" spans="1:7" x14ac:dyDescent="0.45">
      <c r="A23" s="15">
        <v>45200</v>
      </c>
      <c r="B23" s="11">
        <v>11300</v>
      </c>
      <c r="C23" s="11">
        <v>7480</v>
      </c>
      <c r="D23" s="11">
        <v>5850</v>
      </c>
      <c r="E23"/>
      <c r="F23"/>
      <c r="G23" s="11"/>
    </row>
    <row r="24" spans="1:7" x14ac:dyDescent="0.45">
      <c r="A24" s="15">
        <v>45231</v>
      </c>
      <c r="B24" s="11">
        <v>10050</v>
      </c>
      <c r="C24" s="11">
        <v>6650</v>
      </c>
      <c r="D24" s="11">
        <v>5200</v>
      </c>
      <c r="E24"/>
      <c r="F24"/>
      <c r="G24" s="11"/>
    </row>
    <row r="25" spans="1:7" x14ac:dyDescent="0.45">
      <c r="A25" s="15">
        <v>45261</v>
      </c>
      <c r="B25" s="11">
        <v>8790</v>
      </c>
      <c r="C25" s="11">
        <v>5820</v>
      </c>
      <c r="D25" s="11">
        <v>4550</v>
      </c>
      <c r="E25"/>
      <c r="F25"/>
      <c r="G25" s="11"/>
    </row>
    <row r="26" spans="1:7" x14ac:dyDescent="0.45">
      <c r="A26" s="15">
        <v>45292</v>
      </c>
      <c r="B26" s="11">
        <v>7540</v>
      </c>
      <c r="C26" s="11">
        <v>4990</v>
      </c>
      <c r="D26" s="11">
        <v>3900</v>
      </c>
      <c r="E26"/>
      <c r="F26"/>
      <c r="G26" s="11"/>
    </row>
    <row r="27" spans="1:7" x14ac:dyDescent="0.45">
      <c r="A27" s="15">
        <v>45323</v>
      </c>
      <c r="B27" s="11">
        <v>6280</v>
      </c>
      <c r="C27" s="11">
        <v>4150</v>
      </c>
      <c r="D27" s="11">
        <v>3250</v>
      </c>
      <c r="E27"/>
      <c r="F27"/>
      <c r="G27" s="11"/>
    </row>
    <row r="28" spans="1:7" x14ac:dyDescent="0.45">
      <c r="A28" s="15">
        <v>45352</v>
      </c>
      <c r="B28" s="11">
        <v>5020</v>
      </c>
      <c r="C28" s="11">
        <v>3320</v>
      </c>
      <c r="D28" s="11">
        <v>2600</v>
      </c>
      <c r="E28"/>
      <c r="F28"/>
      <c r="G28" s="11"/>
    </row>
    <row r="29" spans="1:7" x14ac:dyDescent="0.45">
      <c r="A29" s="15">
        <v>45383</v>
      </c>
      <c r="B29" s="11">
        <v>3770</v>
      </c>
      <c r="C29" s="11">
        <v>2490</v>
      </c>
      <c r="D29" s="11">
        <v>1950</v>
      </c>
      <c r="E29"/>
      <c r="F29"/>
      <c r="G29" s="11"/>
    </row>
    <row r="30" spans="1:7" x14ac:dyDescent="0.45">
      <c r="A30" s="15">
        <v>45413</v>
      </c>
      <c r="B30" s="11">
        <v>2510</v>
      </c>
      <c r="C30" s="11">
        <v>1660</v>
      </c>
      <c r="D30" s="11">
        <v>1300</v>
      </c>
      <c r="E30"/>
      <c r="F30"/>
      <c r="G30" s="11"/>
    </row>
    <row r="31" spans="1:7" x14ac:dyDescent="0.45">
      <c r="A31" s="15">
        <v>45444</v>
      </c>
      <c r="B31" s="11">
        <v>1260</v>
      </c>
      <c r="C31" s="11">
        <v>830</v>
      </c>
      <c r="D31" s="11">
        <v>650</v>
      </c>
      <c r="E31"/>
      <c r="F31"/>
      <c r="G31" s="11"/>
    </row>
    <row r="32" spans="1:7" x14ac:dyDescent="0.45">
      <c r="B32" s="11"/>
      <c r="C32" s="11"/>
      <c r="D32" s="11"/>
      <c r="E32"/>
      <c r="F32"/>
      <c r="G32" s="11"/>
    </row>
    <row r="33" spans="1:7" x14ac:dyDescent="0.45">
      <c r="A33" t="s">
        <v>25</v>
      </c>
      <c r="B33" s="11" t="s">
        <v>26</v>
      </c>
      <c r="C33" s="11"/>
      <c r="D33" s="11"/>
      <c r="E33"/>
      <c r="F33"/>
      <c r="G33" s="11"/>
    </row>
    <row r="34" spans="1:7" x14ac:dyDescent="0.45">
      <c r="A34" t="s">
        <v>0</v>
      </c>
      <c r="B34" s="11">
        <v>1</v>
      </c>
      <c r="C34" s="11"/>
      <c r="D34" s="11"/>
      <c r="E34"/>
      <c r="F34"/>
      <c r="G34" s="11"/>
    </row>
    <row r="35" spans="1:7" x14ac:dyDescent="0.45">
      <c r="A35" t="s">
        <v>1</v>
      </c>
      <c r="B35" s="11">
        <v>2</v>
      </c>
      <c r="C35" s="11"/>
      <c r="D35" s="11"/>
      <c r="E35"/>
      <c r="F35"/>
      <c r="G35" s="11"/>
    </row>
    <row r="36" spans="1:7" x14ac:dyDescent="0.45">
      <c r="A36" t="s">
        <v>2</v>
      </c>
      <c r="B36" s="11">
        <v>3</v>
      </c>
      <c r="C36" s="11"/>
      <c r="D36" s="11"/>
      <c r="E36"/>
      <c r="F36"/>
      <c r="G36" s="11"/>
    </row>
    <row r="37" spans="1:7" x14ac:dyDescent="0.45">
      <c r="B37" s="11"/>
      <c r="C37" s="11"/>
      <c r="D37" s="11"/>
      <c r="E37" s="11"/>
      <c r="F37" s="11"/>
      <c r="G37" s="11"/>
    </row>
  </sheetData>
  <sheetProtection algorithmName="SHA-512" hashValue="uI2E+ohA60WGJnuQuU8WQnZpkIYn5y5pItiMPu7ha++Akp1DwdDK4kvXFK/Hkctd2HHG8DvA/+svMqwEzf2EVg==" saltValue="3ZBk24yQqZqr/LTJVEFu2g==" spinCount="100000" sheet="1" objects="1" scenarios="1"/>
  <phoneticPr fontId="3"/>
  <pageMargins left="0.7" right="0.7" top="0.75" bottom="0.75" header="0.3" footer="0.3"/>
  <pageSetup paperSize="9" scale="99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4FF32-CAD4-4500-AEF8-45F2EB29D6DA}">
  <dimension ref="A1:AL12"/>
  <sheetViews>
    <sheetView workbookViewId="0">
      <pane xSplit="8" ySplit="4" topLeftCell="I5" activePane="bottomRight" state="frozen"/>
      <selection pane="topRight" activeCell="I1" sqref="I1"/>
      <selection pane="bottomLeft" activeCell="A5" sqref="A5"/>
      <selection pane="bottomRight"/>
    </sheetView>
  </sheetViews>
  <sheetFormatPr defaultRowHeight="18" x14ac:dyDescent="0.45"/>
  <cols>
    <col min="1" max="1" width="6.3984375" style="2" bestFit="1" customWidth="1"/>
    <col min="2" max="2" width="4.69921875" style="7" customWidth="1"/>
    <col min="3" max="3" width="7.09765625" style="7" customWidth="1"/>
    <col min="4" max="4" width="14.09765625" style="7" bestFit="1" customWidth="1"/>
    <col min="5" max="5" width="7.3984375" style="7" bestFit="1" customWidth="1"/>
    <col min="6" max="6" width="17.69921875" style="7" customWidth="1"/>
    <col min="7" max="8" width="13.5" style="7" customWidth="1"/>
    <col min="9" max="9" width="39.09765625" style="7" customWidth="1"/>
    <col min="10" max="10" width="39.5" style="7" customWidth="1"/>
    <col min="11" max="11" width="14.5" style="7" bestFit="1" customWidth="1"/>
    <col min="12" max="12" width="7.3984375" style="7" bestFit="1" customWidth="1"/>
    <col min="13" max="13" width="5.8984375" style="7" bestFit="1" customWidth="1"/>
    <col min="14" max="14" width="4.3984375" style="7" bestFit="1" customWidth="1"/>
    <col min="15" max="15" width="8.8984375" style="7" bestFit="1" customWidth="1"/>
    <col min="16" max="16" width="8.59765625" style="7" bestFit="1" customWidth="1"/>
    <col min="17" max="18" width="11" style="7" customWidth="1"/>
    <col min="19" max="19" width="12.5" style="7" customWidth="1"/>
    <col min="20" max="20" width="13.8984375" style="7" customWidth="1"/>
    <col min="21" max="21" width="9.59765625" style="8" bestFit="1" customWidth="1"/>
    <col min="22" max="22" width="15.19921875" style="7" bestFit="1" customWidth="1"/>
    <col min="23" max="23" width="17" style="7" bestFit="1" customWidth="1"/>
    <col min="24" max="24" width="15.19921875" style="7" bestFit="1" customWidth="1"/>
    <col min="25" max="25" width="10.3984375" style="7" bestFit="1" customWidth="1"/>
    <col min="26" max="26" width="14.19921875" style="9" customWidth="1"/>
    <col min="27" max="27" width="4.69921875" style="9" bestFit="1" customWidth="1"/>
    <col min="28" max="28" width="12.59765625" style="9" customWidth="1"/>
    <col min="29" max="29" width="26.3984375" style="9" bestFit="1" customWidth="1"/>
    <col min="30" max="30" width="2.5" customWidth="1"/>
    <col min="31" max="31" width="10.3984375" style="4" bestFit="1" customWidth="1"/>
    <col min="32" max="32" width="8.59765625" style="3" bestFit="1" customWidth="1"/>
    <col min="33" max="33" width="14" style="3" customWidth="1"/>
    <col min="34" max="34" width="8.69921875" style="3"/>
    <col min="35" max="35" width="19" style="3" bestFit="1" customWidth="1"/>
    <col min="36" max="36" width="8.19921875" style="5" bestFit="1" customWidth="1"/>
    <col min="37" max="37" width="10.3984375" style="3" bestFit="1" customWidth="1"/>
    <col min="38" max="38" width="9.09765625" style="5" customWidth="1"/>
  </cols>
  <sheetData>
    <row r="1" spans="1:38" x14ac:dyDescent="0.25">
      <c r="A1" s="20">
        <v>1</v>
      </c>
      <c r="B1" s="20">
        <v>2</v>
      </c>
      <c r="C1" s="21">
        <v>3</v>
      </c>
      <c r="D1" s="20">
        <v>4</v>
      </c>
      <c r="E1" s="21">
        <v>5</v>
      </c>
      <c r="F1" s="20">
        <v>6</v>
      </c>
      <c r="G1" s="20">
        <v>7</v>
      </c>
      <c r="H1" s="20">
        <v>8</v>
      </c>
      <c r="I1" s="20">
        <v>9</v>
      </c>
      <c r="J1" s="20">
        <v>10</v>
      </c>
      <c r="K1" s="20">
        <v>11</v>
      </c>
      <c r="L1" s="20">
        <v>12</v>
      </c>
      <c r="M1" s="20">
        <v>13</v>
      </c>
      <c r="N1" s="20">
        <v>14</v>
      </c>
      <c r="O1" s="20">
        <v>15</v>
      </c>
      <c r="P1" s="20">
        <v>16</v>
      </c>
      <c r="Q1" s="21">
        <v>17</v>
      </c>
      <c r="R1" s="20">
        <v>18</v>
      </c>
      <c r="S1" s="21">
        <v>19</v>
      </c>
      <c r="T1" s="20">
        <v>20</v>
      </c>
      <c r="U1" s="20">
        <v>21</v>
      </c>
      <c r="V1" s="20">
        <v>22</v>
      </c>
      <c r="W1" s="20">
        <v>23</v>
      </c>
      <c r="X1" s="20">
        <v>24</v>
      </c>
      <c r="Y1" s="20">
        <v>25</v>
      </c>
      <c r="Z1" s="20">
        <v>26</v>
      </c>
      <c r="AA1" s="20">
        <v>27</v>
      </c>
      <c r="AB1" s="20">
        <v>28</v>
      </c>
      <c r="AC1" s="20">
        <v>29</v>
      </c>
      <c r="AD1" s="22"/>
      <c r="AE1" s="23"/>
      <c r="AJ1" s="3"/>
      <c r="AL1" s="3"/>
    </row>
    <row r="2" spans="1:38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54" t="s">
        <v>49</v>
      </c>
      <c r="R2" s="155"/>
      <c r="S2" s="155"/>
      <c r="T2" s="156"/>
      <c r="U2" s="24"/>
      <c r="V2" s="20"/>
      <c r="W2" s="20"/>
      <c r="X2" s="20"/>
      <c r="Y2" s="20"/>
      <c r="Z2" s="25"/>
      <c r="AA2" s="25"/>
      <c r="AB2" s="25"/>
      <c r="AC2" s="25"/>
      <c r="AE2" s="26"/>
    </row>
    <row r="3" spans="1:38" ht="72" x14ac:dyDescent="0.45">
      <c r="A3" s="59" t="s">
        <v>106</v>
      </c>
      <c r="B3" s="60" t="s">
        <v>50</v>
      </c>
      <c r="C3" s="60" t="s">
        <v>51</v>
      </c>
      <c r="D3" s="60" t="s">
        <v>40</v>
      </c>
      <c r="E3" s="60" t="s">
        <v>52</v>
      </c>
      <c r="F3" s="60" t="s">
        <v>53</v>
      </c>
      <c r="G3" s="60" t="s">
        <v>112</v>
      </c>
      <c r="H3" s="60" t="s">
        <v>113</v>
      </c>
      <c r="I3" s="60" t="s">
        <v>54</v>
      </c>
      <c r="J3" s="60" t="s">
        <v>55</v>
      </c>
      <c r="K3" s="60" t="s">
        <v>41</v>
      </c>
      <c r="L3" s="60" t="s">
        <v>114</v>
      </c>
      <c r="M3" s="60" t="s">
        <v>56</v>
      </c>
      <c r="N3" s="60" t="s">
        <v>115</v>
      </c>
      <c r="O3" s="60" t="s">
        <v>111</v>
      </c>
      <c r="P3" s="60" t="s">
        <v>110</v>
      </c>
      <c r="Q3" s="61" t="s">
        <v>57</v>
      </c>
      <c r="R3" s="61" t="s">
        <v>58</v>
      </c>
      <c r="S3" s="61" t="s">
        <v>59</v>
      </c>
      <c r="T3" s="61" t="s">
        <v>60</v>
      </c>
      <c r="U3" s="62" t="s">
        <v>61</v>
      </c>
      <c r="V3" s="63" t="s">
        <v>62</v>
      </c>
      <c r="W3" s="63" t="s">
        <v>63</v>
      </c>
      <c r="X3" s="63" t="s">
        <v>64</v>
      </c>
      <c r="Y3" s="63" t="s">
        <v>65</v>
      </c>
      <c r="Z3" s="27" t="s">
        <v>66</v>
      </c>
      <c r="AA3" s="28" t="s">
        <v>116</v>
      </c>
      <c r="AB3" s="28" t="s">
        <v>67</v>
      </c>
      <c r="AC3" s="27" t="s">
        <v>68</v>
      </c>
      <c r="AD3" s="29"/>
      <c r="AE3" s="30" t="s">
        <v>34</v>
      </c>
      <c r="AF3" s="31" t="s">
        <v>73</v>
      </c>
      <c r="AG3" s="31" t="s">
        <v>74</v>
      </c>
      <c r="AH3" s="31" t="s">
        <v>75</v>
      </c>
      <c r="AI3" s="31" t="s">
        <v>76</v>
      </c>
      <c r="AJ3" s="32" t="s">
        <v>35</v>
      </c>
      <c r="AK3" s="31" t="s">
        <v>36</v>
      </c>
      <c r="AL3" s="32" t="s">
        <v>37</v>
      </c>
    </row>
    <row r="4" spans="1:38" x14ac:dyDescent="0.3">
      <c r="A4" s="33" t="s">
        <v>69</v>
      </c>
      <c r="B4" s="34" t="s">
        <v>70</v>
      </c>
      <c r="C4" s="34"/>
      <c r="D4" s="34" t="s">
        <v>42</v>
      </c>
      <c r="E4" s="34" t="s">
        <v>71</v>
      </c>
      <c r="F4" s="34" t="s">
        <v>43</v>
      </c>
      <c r="G4" s="34" t="s">
        <v>44</v>
      </c>
      <c r="H4" s="34" t="s">
        <v>45</v>
      </c>
      <c r="I4" s="34" t="s">
        <v>46</v>
      </c>
      <c r="J4" s="34" t="s">
        <v>47</v>
      </c>
      <c r="K4" s="34" t="s">
        <v>48</v>
      </c>
      <c r="L4" s="34" t="s">
        <v>72</v>
      </c>
      <c r="M4" s="34"/>
      <c r="N4" s="34"/>
      <c r="O4" s="34"/>
      <c r="P4" s="34"/>
      <c r="Q4" s="35" t="s">
        <v>38</v>
      </c>
      <c r="R4" s="35" t="s">
        <v>38</v>
      </c>
      <c r="S4" s="35" t="s">
        <v>39</v>
      </c>
      <c r="T4" s="35" t="s">
        <v>39</v>
      </c>
      <c r="U4" s="36"/>
      <c r="V4" s="37"/>
      <c r="W4" s="37"/>
      <c r="X4" s="37"/>
      <c r="Y4" s="37"/>
      <c r="Z4" s="27"/>
      <c r="AA4" s="27"/>
      <c r="AB4" s="27"/>
      <c r="AC4" s="27"/>
      <c r="AD4" s="38"/>
      <c r="AE4" s="39"/>
      <c r="AF4" s="40"/>
      <c r="AG4" s="40"/>
      <c r="AH4" s="40"/>
      <c r="AI4" s="40"/>
      <c r="AJ4" s="40"/>
      <c r="AK4" s="40"/>
      <c r="AL4" s="40"/>
    </row>
    <row r="5" spans="1:38" x14ac:dyDescent="0.45">
      <c r="A5" s="41">
        <v>1</v>
      </c>
      <c r="B5" s="6">
        <v>1</v>
      </c>
      <c r="C5" s="64"/>
      <c r="D5" s="65" t="str">
        <f>IF(入力シート!$D$6="","",入力シート!$D$6)</f>
        <v>半角で入力ください</v>
      </c>
      <c r="E5" s="66"/>
      <c r="F5" s="67" t="str">
        <f>IF(D5="","",LEFT(D5,3)&amp;"-"&amp;MID(D5,4,3)&amp;"-"&amp;RIGHT(D5,4)&amp;"(0"&amp;B5&amp;")")</f>
        <v>半角で-入力く-ください(01)</v>
      </c>
      <c r="G5" s="65" t="str">
        <f>IF(入力シート!$D$7="","",入力シート!$D$7)</f>
        <v>全角で入力ください</v>
      </c>
      <c r="H5" s="65" t="str">
        <f>IF(入力シート!$D$8="","",ASC(入力シート!$D$8))</f>
        <v>全角で入力ください</v>
      </c>
      <c r="I5" s="66"/>
      <c r="J5" s="66"/>
      <c r="K5" s="68" t="str">
        <f>IF(Y5="","",IF(Y5=1,"ﾄｸﾔｸﾌﾟﾗﾝﾊ A",IF(Y5=2,"ﾄｸﾔｸﾌﾟﾗﾝﾊ B",IF(Y5=3,"ﾄｸﾔｸﾌﾟﾗﾝﾊ C"))))</f>
        <v>ﾄｸﾔｸﾌﾟﾗﾝﾊ C</v>
      </c>
      <c r="L5" s="69">
        <f>IF(入力シート!$D$17="","",IF(入力シート!$D$17="有",1,2))</f>
        <v>2</v>
      </c>
      <c r="M5" s="65" t="str">
        <f>IF(OR(入力シート!$D$17="選択ください",入力シート!$D$17="無"),"",入力シート!$D$18)</f>
        <v/>
      </c>
      <c r="N5" s="66"/>
      <c r="O5" s="70" t="str">
        <f>IF(OR(入力シート!$D$17="選択ください",入力シート!$D$17="無"),"",入力シート!$D$19/1000)</f>
        <v/>
      </c>
      <c r="P5" s="66"/>
      <c r="Q5" s="65" t="str">
        <f>IF(入力シート!$D$14="","",入力シート!$D$14)</f>
        <v>全角で入力ください</v>
      </c>
      <c r="R5" s="65" t="str">
        <f>IF(入力シート!$D$14="","",ASC(PHONETIC(入力シート!$D$14)))</f>
        <v>ｾﾞﾝｶｸﾃﾞﾆｭｳﾘｮｸｸﾀﾞｻｲ</v>
      </c>
      <c r="S5" s="65" t="str">
        <f>IF(入力シート!$D$16="","",入力シート!$D$16)</f>
        <v>全角で入力ください</v>
      </c>
      <c r="T5" s="65" t="str">
        <f>IF(入力シート!$D$16="","",ASC(PHONETIC(入力シート!$D$16)))</f>
        <v>ｾﾞﾝｶｸﾃﾞﾆｭｳﾘｮｸｸﾀﾞｻｲ</v>
      </c>
      <c r="U5" s="71" t="str">
        <f>IF(入力シート!$D$21="","",入力シート!$D$21)</f>
        <v>選択ください</v>
      </c>
      <c r="V5" s="69">
        <f>IF(入力シート!$D$5="","",IF(入力シート!$D$5="「個人立」診療所",1,2))</f>
        <v>2</v>
      </c>
      <c r="W5" s="69">
        <f>IF(入力シート!$D$4="","",IF(入力シート!$D$4="一般診療所（歯科診療所以外）",2,1))</f>
        <v>1</v>
      </c>
      <c r="X5" s="69" t="str">
        <f>IF(入力シート!$D$22="","",入力シート!$D$22)</f>
        <v>選択ください</v>
      </c>
      <c r="Y5" s="69">
        <f>IF(入力シート!$D$23="","",IF(入力シート!$D$23="A",1,IF(入力シート!$D$23="B",2,3)))</f>
        <v>3</v>
      </c>
      <c r="Z5" s="42" t="str">
        <f>IF(入力シート!$D$9="","",入力シート!$D$9)</f>
        <v>半角で入力ください</v>
      </c>
      <c r="AA5" s="43"/>
      <c r="AB5" s="44">
        <f>IF(入力シート!$D$20="","",IF(入力シート!$D$20="振込",1,2))</f>
        <v>2</v>
      </c>
      <c r="AC5" s="42" t="str">
        <f>IF(入力シート!$D$10="","",入力シート!$D$10)</f>
        <v>半角で入力ください</v>
      </c>
      <c r="AD5" s="29"/>
      <c r="AE5" s="45" t="str">
        <f>IF(入力シート!$D$26="","",入力シート!$D$26)</f>
        <v/>
      </c>
      <c r="AF5" s="46"/>
      <c r="AG5" s="46"/>
      <c r="AH5" s="46"/>
      <c r="AI5" s="46"/>
      <c r="AJ5" s="47"/>
      <c r="AK5" s="64"/>
      <c r="AL5" s="47"/>
    </row>
    <row r="6" spans="1:38" x14ac:dyDescent="0.45">
      <c r="A6" s="2" t="s">
        <v>77</v>
      </c>
      <c r="B6" s="48" t="s">
        <v>77</v>
      </c>
      <c r="C6" s="49"/>
      <c r="D6" s="49"/>
      <c r="E6" s="49"/>
      <c r="F6" s="2" t="s">
        <v>78</v>
      </c>
      <c r="G6" s="49"/>
      <c r="H6" s="49"/>
      <c r="I6" s="50"/>
      <c r="J6" s="50"/>
      <c r="K6" s="2" t="s">
        <v>78</v>
      </c>
      <c r="L6" s="49"/>
      <c r="M6" s="49"/>
      <c r="N6" s="49"/>
      <c r="O6" s="49"/>
      <c r="P6" s="49"/>
      <c r="Q6" s="49"/>
      <c r="R6" s="49"/>
      <c r="S6" s="49"/>
      <c r="T6" s="49"/>
      <c r="U6" s="51"/>
      <c r="V6" s="2"/>
      <c r="W6" s="49"/>
      <c r="X6" s="49"/>
      <c r="Y6" s="49"/>
      <c r="Z6" s="49"/>
      <c r="AA6" s="49"/>
      <c r="AB6" s="49"/>
      <c r="AC6" s="49"/>
      <c r="AE6" s="26"/>
    </row>
    <row r="7" spans="1:38" x14ac:dyDescent="0.45">
      <c r="A7" s="2" t="s">
        <v>97</v>
      </c>
      <c r="B7" s="52" t="s">
        <v>79</v>
      </c>
      <c r="C7" s="49"/>
      <c r="D7" s="49"/>
      <c r="E7" s="49"/>
      <c r="F7" s="2" t="s">
        <v>80</v>
      </c>
      <c r="G7" s="49"/>
      <c r="H7" s="49"/>
      <c r="I7" s="53" t="str">
        <f>IF(入力シート!$D$13="","",入力シート!$D$13)</f>
        <v>入力不要</v>
      </c>
      <c r="J7" s="53" t="str">
        <f>IF(入力シート!$D$13="","",ASC(PHONETIC(入力シート!$D$13)))</f>
        <v>ﾆｭｳﾘｮｸﾌﾖｳ</v>
      </c>
      <c r="K7" s="2" t="s">
        <v>96</v>
      </c>
      <c r="L7" s="49"/>
      <c r="M7" s="49"/>
      <c r="N7" s="49"/>
      <c r="O7" s="49"/>
      <c r="P7" s="49"/>
      <c r="Q7" s="49"/>
      <c r="R7" s="49"/>
      <c r="S7" s="49"/>
      <c r="T7" s="49"/>
      <c r="U7" s="51"/>
      <c r="V7" s="2"/>
      <c r="W7" s="49"/>
      <c r="X7" s="49"/>
      <c r="Y7" s="49"/>
      <c r="Z7" s="49"/>
      <c r="AA7" s="49"/>
      <c r="AB7" s="49"/>
      <c r="AC7" s="49"/>
      <c r="AE7" s="26"/>
      <c r="AK7" s="54" t="str">
        <f>IF(入力シート!$D$12="","",入力シート!$D$12)</f>
        <v>入力不要</v>
      </c>
    </row>
    <row r="8" spans="1:38" x14ac:dyDescent="0.45">
      <c r="B8" s="55" t="s">
        <v>81</v>
      </c>
      <c r="C8" s="49"/>
      <c r="D8" s="49"/>
      <c r="E8" s="49"/>
      <c r="F8" s="49"/>
      <c r="G8" s="49"/>
      <c r="H8" s="49"/>
      <c r="I8" s="56" t="s">
        <v>99</v>
      </c>
      <c r="J8" s="56" t="s">
        <v>99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51"/>
      <c r="V8" s="49"/>
      <c r="W8" s="49"/>
      <c r="X8" s="49"/>
      <c r="Y8" s="49"/>
      <c r="Z8" s="49"/>
      <c r="AA8" s="49"/>
      <c r="AB8" s="49"/>
      <c r="AC8" s="49"/>
      <c r="AE8" s="26"/>
      <c r="AK8" s="57" t="s">
        <v>77</v>
      </c>
    </row>
    <row r="9" spans="1:38" x14ac:dyDescent="0.45">
      <c r="I9" s="58" t="s">
        <v>107</v>
      </c>
      <c r="J9" s="58" t="s">
        <v>107</v>
      </c>
      <c r="AE9" s="26"/>
      <c r="AK9" s="2" t="s">
        <v>95</v>
      </c>
    </row>
    <row r="10" spans="1:38" x14ac:dyDescent="0.45">
      <c r="I10" s="58" t="s">
        <v>108</v>
      </c>
      <c r="J10" s="58" t="s">
        <v>109</v>
      </c>
      <c r="AE10" s="26"/>
    </row>
    <row r="11" spans="1:38" x14ac:dyDescent="0.45">
      <c r="AE11" s="26"/>
    </row>
    <row r="12" spans="1:38" x14ac:dyDescent="0.45">
      <c r="AE12" s="26"/>
    </row>
  </sheetData>
  <sheetProtection algorithmName="SHA-512" hashValue="wlf3yyPu0wDuSeLWYJ0VXg4JdInUGVRuySYigDeFK16+CZnL4OM2LaGSC+aO2HcC4Ep6eK/TMkwpswUPtsJXHw==" saltValue="pCVeptrQTfKdTUgBmwFlWw==" spinCount="100000" sheet="1" objects="1" scenarios="1"/>
  <mergeCells count="1">
    <mergeCell ref="Q2:T2"/>
  </mergeCells>
  <phoneticPr fontId="3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入力シート</vt:lpstr>
      <vt:lpstr>保険料テーブル（一般診療所）</vt:lpstr>
      <vt:lpstr>保険料テーブル（歯科診療所）</vt:lpstr>
      <vt:lpstr>管理表</vt:lpstr>
      <vt:lpstr>入力シート!Print_Area</vt:lpstr>
      <vt:lpstr>'保険料テーブル（一般診療所）'!Print_Area</vt:lpstr>
      <vt:lpstr>'保険料テーブル（歯科診療所）'!Print_Area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小幡 毅 T.O.</dc:creator>
  <cp:lastModifiedBy>小幡 毅 T.O.</cp:lastModifiedBy>
  <cp:lastPrinted>2023-04-29T07:33:07Z</cp:lastPrinted>
  <dcterms:created xsi:type="dcterms:W3CDTF">2023-02-13T03:49:22Z</dcterms:created>
  <dcterms:modified xsi:type="dcterms:W3CDTF">2023-05-16T02:24:44Z</dcterms:modified>
</cp:coreProperties>
</file>